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4bbcd4e17a6c727/Windermere/"/>
    </mc:Choice>
  </mc:AlternateContent>
  <xr:revisionPtr revIDLastSave="682" documentId="8_{4C935D26-1E31-40D9-82C7-7F8A21BAC5D2}" xr6:coauthVersionLast="47" xr6:coauthVersionMax="47" xr10:uidLastSave="{30C4D96C-AA8D-47F1-BAE8-8F875C67106D}"/>
  <bookViews>
    <workbookView xWindow="-9740" yWindow="-21710" windowWidth="38620" windowHeight="21100" activeTab="5" xr2:uid="{0CFBB6C0-C9E1-4811-B520-E8761BFD0B51}"/>
  </bookViews>
  <sheets>
    <sheet name="Production Goals" sheetId="2" r:id="rId1"/>
    <sheet name="Marketing Plan" sheetId="4" r:id="rId2"/>
    <sheet name="Annual Budget" sheetId="8" r:id="rId3"/>
    <sheet name="Expense Tracker" sheetId="6" r:id="rId4"/>
    <sheet name="Pipeline" sheetId="5" r:id="rId5"/>
    <sheet name="Marketing Plan - Print Version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6" l="1"/>
  <c r="B24" i="2"/>
  <c r="B23" i="2"/>
  <c r="B22" i="2"/>
  <c r="F15" i="2"/>
  <c r="F14" i="2"/>
  <c r="F13" i="2"/>
  <c r="F11" i="2"/>
  <c r="F9" i="2"/>
  <c r="F8" i="2"/>
  <c r="F7" i="2"/>
  <c r="F6" i="2"/>
  <c r="E5" i="5"/>
  <c r="D5" i="5"/>
  <c r="C5" i="5"/>
  <c r="B5" i="5"/>
  <c r="F5" i="5" l="1"/>
  <c r="I10" i="6"/>
  <c r="I10" i="8" s="1"/>
  <c r="I9" i="6"/>
  <c r="I9" i="8" s="1"/>
  <c r="I7" i="6"/>
  <c r="I7" i="8" s="1"/>
  <c r="I11" i="6"/>
  <c r="I11" i="8" s="1"/>
  <c r="P4" i="8"/>
  <c r="E4" i="8" s="1" a="1"/>
  <c r="E4" i="8" s="1"/>
  <c r="P3" i="8"/>
  <c r="E5" i="8" s="1" a="1"/>
  <c r="E5" i="8" s="1"/>
  <c r="B3" i="5"/>
  <c r="B2" i="5"/>
  <c r="B18" i="2" l="1"/>
  <c r="E43" i="8" a="1"/>
  <c r="E43" i="8" s="1"/>
  <c r="E9" i="8" a="1"/>
  <c r="E9" i="8" s="1"/>
  <c r="E44" i="8" a="1"/>
  <c r="E44" i="8" s="1"/>
  <c r="E10" i="8" a="1"/>
  <c r="E10" i="8" s="1"/>
  <c r="E11" i="8" a="1"/>
  <c r="E11" i="8" s="1"/>
  <c r="E13" i="8" a="1"/>
  <c r="E13" i="8" s="1"/>
  <c r="E36" i="8" a="1"/>
  <c r="E36" i="8" s="1"/>
  <c r="E32" i="8" a="1"/>
  <c r="E32" i="8" s="1"/>
  <c r="E18" i="8" a="1"/>
  <c r="E18" i="8" s="1"/>
  <c r="E29" i="8" a="1"/>
  <c r="E29" i="8" s="1"/>
  <c r="E28" i="8" a="1"/>
  <c r="E28" i="8" s="1"/>
  <c r="E15" i="8" a="1"/>
  <c r="E15" i="8" s="1"/>
  <c r="E21" i="8" a="1"/>
  <c r="E21" i="8" s="1"/>
  <c r="E41" i="8" a="1"/>
  <c r="E41" i="8" s="1"/>
  <c r="E27" i="8" a="1"/>
  <c r="E27" i="8" s="1"/>
  <c r="E14" i="8" a="1"/>
  <c r="E14" i="8" s="1"/>
  <c r="E35" i="8" a="1"/>
  <c r="E35" i="8" s="1"/>
  <c r="E40" i="8" a="1"/>
  <c r="E40" i="8" s="1"/>
  <c r="E25" i="8" a="1"/>
  <c r="E25" i="8" s="1"/>
  <c r="E38" i="8" a="1"/>
  <c r="E38" i="8" s="1"/>
  <c r="E22" i="8" a="1"/>
  <c r="E22" i="8" s="1"/>
  <c r="E31" i="8" a="1"/>
  <c r="E31" i="8" s="1"/>
  <c r="E24" i="8" a="1"/>
  <c r="E24" i="8" s="1"/>
  <c r="E17" i="8" a="1"/>
  <c r="E17" i="8" s="1"/>
  <c r="H11" i="8"/>
  <c r="E42" i="8" a="1"/>
  <c r="E42" i="8" s="1"/>
  <c r="E37" i="8" a="1"/>
  <c r="E37" i="8" s="1"/>
  <c r="E30" i="8" a="1"/>
  <c r="E30" i="8" s="1"/>
  <c r="E23" i="8" a="1"/>
  <c r="E23" i="8" s="1"/>
  <c r="E16" i="8" a="1"/>
  <c r="E16" i="8" s="1"/>
  <c r="H9" i="8"/>
  <c r="E8" i="8" a="1"/>
  <c r="E8" i="8" s="1"/>
  <c r="H10" i="8" s="1"/>
  <c r="E7" i="8" a="1"/>
  <c r="E7" i="8" s="1"/>
  <c r="H8" i="8" s="1"/>
  <c r="E39" i="8" a="1"/>
  <c r="E39" i="8" s="1"/>
  <c r="E34" i="8" a="1"/>
  <c r="E34" i="8" s="1"/>
  <c r="E20" i="8" a="1"/>
  <c r="E20" i="8" s="1"/>
  <c r="H7" i="8"/>
  <c r="E6" i="8" a="1"/>
  <c r="E6" i="8" s="1"/>
  <c r="E33" i="8" a="1"/>
  <c r="E33" i="8" s="1"/>
  <c r="E26" i="8" a="1"/>
  <c r="E26" i="8" s="1"/>
  <c r="E19" i="8" a="1"/>
  <c r="E19" i="8" s="1"/>
  <c r="H5" i="8"/>
  <c r="H6" i="8"/>
  <c r="I8" i="6"/>
  <c r="I8" i="8" s="1"/>
  <c r="I6" i="6"/>
  <c r="I6" i="8" s="1"/>
  <c r="I5" i="8"/>
  <c r="I4" i="6"/>
  <c r="I4" i="8" s="1"/>
  <c r="E4" i="5"/>
  <c r="D4" i="5"/>
  <c r="C4" i="5"/>
  <c r="E3" i="5"/>
  <c r="D3" i="5"/>
  <c r="C3" i="5"/>
  <c r="E2" i="5"/>
  <c r="D2" i="5"/>
  <c r="C2" i="5"/>
  <c r="B4" i="5"/>
  <c r="J7" i="8" l="1"/>
  <c r="K7" i="8"/>
  <c r="J8" i="8"/>
  <c r="K8" i="8"/>
  <c r="K6" i="8"/>
  <c r="J6" i="8"/>
  <c r="K5" i="8"/>
  <c r="J5" i="8"/>
  <c r="J11" i="8"/>
  <c r="K11" i="8"/>
  <c r="J10" i="8"/>
  <c r="K10" i="8"/>
  <c r="J9" i="8"/>
  <c r="K9" i="8"/>
  <c r="H4" i="8"/>
  <c r="F3" i="5"/>
  <c r="F2" i="5"/>
  <c r="F4" i="5"/>
  <c r="J4" i="8" l="1"/>
  <c r="K4" i="8"/>
  <c r="H13" i="8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<sst xmlns="http://schemas.openxmlformats.org/spreadsheetml/2006/main" count="167" uniqueCount="114">
  <si>
    <t>Pop-Bys</t>
  </si>
  <si>
    <t>Closed Buyers</t>
  </si>
  <si>
    <t>Closed Listings</t>
  </si>
  <si>
    <t>Avg. Buyer Commission</t>
  </si>
  <si>
    <t>Avg. Listing Commission</t>
  </si>
  <si>
    <t>Closed Transactions</t>
  </si>
  <si>
    <t>Total GCI</t>
  </si>
  <si>
    <t>Total Transactions</t>
  </si>
  <si>
    <t>Total GCI Based on Avgs.</t>
  </si>
  <si>
    <t>GCI</t>
  </si>
  <si>
    <t>Type</t>
  </si>
  <si>
    <t>Estimated Commission</t>
  </si>
  <si>
    <t>Listings</t>
  </si>
  <si>
    <t>Buyers</t>
  </si>
  <si>
    <t>Pipeline</t>
  </si>
  <si>
    <t>Closed</t>
  </si>
  <si>
    <t xml:space="preserve">Pending </t>
  </si>
  <si>
    <t>Client Name</t>
  </si>
  <si>
    <t>First Name</t>
  </si>
  <si>
    <t>Last Name</t>
  </si>
  <si>
    <t>E-mail</t>
  </si>
  <si>
    <t>Phone Number</t>
  </si>
  <si>
    <t>Street Address</t>
  </si>
  <si>
    <t>City</t>
  </si>
  <si>
    <t>State</t>
  </si>
  <si>
    <t>Zip</t>
  </si>
  <si>
    <t>Source of Business</t>
  </si>
  <si>
    <t>Left to Goal (Pending and Closed)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</si>
  <si>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</si>
  <si>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</si>
  <si>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</si>
  <si>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</si>
  <si>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</si>
  <si>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</si>
  <si>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</si>
  <si>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</si>
  <si>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</si>
  <si>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</si>
  <si>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</si>
  <si>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</si>
  <si>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Handwritten Notes</t>
  </si>
  <si>
    <t>Client Calls</t>
  </si>
  <si>
    <t>Coffee w/ Clients</t>
  </si>
  <si>
    <t>Q1</t>
  </si>
  <si>
    <t>Q2</t>
  </si>
  <si>
    <t>Q3</t>
  </si>
  <si>
    <t>Q4</t>
  </si>
  <si>
    <t>Keep in Touch Ideas</t>
  </si>
  <si>
    <t>Holiday Cards</t>
  </si>
  <si>
    <t>Market Stats</t>
  </si>
  <si>
    <t>Settlement Statements</t>
  </si>
  <si>
    <t>House Anniversary</t>
  </si>
  <si>
    <t>Client Happy Hour</t>
  </si>
  <si>
    <t>Social Media Contests</t>
  </si>
  <si>
    <t>Themed Reverse Pop-By</t>
  </si>
  <si>
    <t>Spring Flower Seeds</t>
  </si>
  <si>
    <t>Back to School Drive</t>
  </si>
  <si>
    <t>Movie Theater Rental</t>
  </si>
  <si>
    <t>Sporting Events</t>
  </si>
  <si>
    <t>Status</t>
  </si>
  <si>
    <t>Date</t>
  </si>
  <si>
    <t>Payee</t>
  </si>
  <si>
    <t>Category</t>
  </si>
  <si>
    <t>Amount</t>
  </si>
  <si>
    <t>Marketing</t>
  </si>
  <si>
    <t>Supplies</t>
  </si>
  <si>
    <t>Business Meals</t>
  </si>
  <si>
    <t>Professional Services</t>
  </si>
  <si>
    <t>Education</t>
  </si>
  <si>
    <t>Notes</t>
  </si>
  <si>
    <t>Total YTD</t>
  </si>
  <si>
    <t>Monthly Flow</t>
  </si>
  <si>
    <t>2023 Marketing Plan</t>
  </si>
  <si>
    <t>Real Estate Reviews</t>
  </si>
  <si>
    <t>Market Update Video</t>
  </si>
  <si>
    <t>Parade of Homes - Client Appreciation</t>
  </si>
  <si>
    <t>Reverse Pop-By Pies</t>
  </si>
  <si>
    <t>2026 Goals</t>
  </si>
  <si>
    <t>2024 Numbers</t>
  </si>
  <si>
    <t>2026 Marketing Plan</t>
  </si>
  <si>
    <t>Change vs. 2025</t>
  </si>
  <si>
    <t>vs. 2024</t>
  </si>
  <si>
    <t>2025 Numbers</t>
  </si>
  <si>
    <t>2026 Goal</t>
  </si>
  <si>
    <t>Goal Setting Worksheet</t>
  </si>
  <si>
    <t>Description</t>
  </si>
  <si>
    <t>Frequency</t>
  </si>
  <si>
    <t>Quarterly</t>
  </si>
  <si>
    <t>Monthly</t>
  </si>
  <si>
    <t>Per Listing</t>
  </si>
  <si>
    <t>Annually</t>
  </si>
  <si>
    <t>Per Buyer Side</t>
  </si>
  <si>
    <t>2026 Total</t>
  </si>
  <si>
    <t>REALTOR Dues</t>
  </si>
  <si>
    <t>Buyer Side Goal</t>
  </si>
  <si>
    <t>Listing Side Goal</t>
  </si>
  <si>
    <t>RMLS Dues</t>
  </si>
  <si>
    <t>Business Services Fee</t>
  </si>
  <si>
    <t>Dues / Memberships</t>
  </si>
  <si>
    <t>Technology / Software</t>
  </si>
  <si>
    <t>2026 Business Budget</t>
  </si>
  <si>
    <t>2026 Business Budget - Line Item</t>
  </si>
  <si>
    <t>Budget</t>
  </si>
  <si>
    <t>Actual</t>
  </si>
  <si>
    <t>% to Budget</t>
  </si>
  <si>
    <t>Client Appreciation / Gifts</t>
  </si>
  <si>
    <t>Total</t>
  </si>
  <si>
    <t>Avg. Commission %</t>
  </si>
  <si>
    <t>Closed Referrals</t>
  </si>
  <si>
    <t>Avg. Referral</t>
  </si>
  <si>
    <t>Referrals</t>
  </si>
  <si>
    <t>$ Remaining</t>
  </si>
  <si>
    <t>Expense Tracker</t>
  </si>
  <si>
    <t>gfg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</si>
</sst>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6" formatCode="0.0%"/>
    <numFmt numFmtId="168" formatCode="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3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sz val="10.5"/>
      <color theme="0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5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2" borderId="1" applyNumberFormat="0" applyAlignment="0" applyProtection="0"/>
    <xf numFmtId="9" fontId="1" fillId="0" borderId="0" applyFont="0" applyFill="0" applyBorder="0" applyAlignment="0" applyProtection="0"/>
  </cellStyleXfs>
  <cellXfs count="269">
    <xf numFmtId="0" fontId="0" fillId="0" borderId="0" xfId="0"/>
    <xf numFmtId="0" fontId="3" fillId="15" borderId="2" xfId="0" applyFont="1" applyFill="1" applyBorder="1" applyProtection="1">
      <protection locked="0"/>
    </xf>
    <xf numFmtId="0" fontId="3" fillId="15" borderId="7" xfId="0" applyFont="1" applyFill="1" applyBorder="1" applyProtection="1">
      <protection locked="0"/>
    </xf>
    <xf numFmtId="0" fontId="3" fillId="15" borderId="20" xfId="0" applyFont="1" applyFill="1" applyBorder="1" applyProtection="1">
      <protection locked="0"/>
    </xf>
    <xf numFmtId="0" fontId="3" fillId="15" borderId="9" xfId="0" applyFont="1" applyFill="1" applyBorder="1" applyProtection="1">
      <protection locked="0"/>
    </xf>
    <xf numFmtId="0" fontId="3" fillId="15" borderId="3" xfId="0" applyFont="1" applyFill="1" applyBorder="1" applyProtection="1">
      <protection locked="0"/>
    </xf>
    <xf numFmtId="0" fontId="3" fillId="15" borderId="23" xfId="0" applyFont="1" applyFill="1" applyBorder="1" applyProtection="1">
      <protection locked="0"/>
    </xf>
    <xf numFmtId="0" fontId="3" fillId="15" borderId="14" xfId="0" applyFont="1" applyFill="1" applyBorder="1" applyProtection="1">
      <protection locked="0"/>
    </xf>
    <xf numFmtId="0" fontId="3" fillId="15" borderId="25" xfId="0" applyFont="1" applyFill="1" applyBorder="1" applyProtection="1">
      <protection locked="0"/>
    </xf>
    <xf numFmtId="0" fontId="4" fillId="15" borderId="19" xfId="0" applyFont="1" applyFill="1" applyBorder="1" applyProtection="1">
      <protection locked="0"/>
    </xf>
    <xf numFmtId="0" fontId="4" fillId="15" borderId="5" xfId="0" applyFont="1" applyFill="1" applyBorder="1" applyProtection="1">
      <protection locked="0"/>
    </xf>
    <xf numFmtId="0" fontId="3" fillId="15" borderId="16" xfId="0" applyFont="1" applyFill="1" applyBorder="1" applyProtection="1">
      <protection locked="0"/>
    </xf>
    <xf numFmtId="0" fontId="4" fillId="15" borderId="2" xfId="0" applyFont="1" applyFill="1" applyBorder="1" applyProtection="1">
      <protection locked="0"/>
    </xf>
    <xf numFmtId="0" fontId="3" fillId="15" borderId="18" xfId="0" applyFont="1" applyFill="1" applyBorder="1" applyProtection="1">
      <protection locked="0"/>
    </xf>
    <xf numFmtId="0" fontId="3" fillId="15" borderId="26" xfId="0" applyFont="1" applyFill="1" applyBorder="1" applyProtection="1">
      <protection locked="0"/>
    </xf>
    <xf numFmtId="0" fontId="3" fillId="15" borderId="30" xfId="0" applyFont="1" applyFill="1" applyBorder="1" applyProtection="1">
      <protection locked="0"/>
    </xf>
    <xf numFmtId="0" fontId="3" fillId="15" borderId="19" xfId="0" applyFont="1" applyFill="1" applyBorder="1" applyProtection="1">
      <protection locked="0"/>
    </xf>
    <xf numFmtId="0" fontId="3" fillId="15" borderId="5" xfId="0" applyFont="1" applyFill="1" applyBorder="1" applyProtection="1">
      <protection locked="0"/>
    </xf>
    <xf numFmtId="0" fontId="3" fillId="15" borderId="24" xfId="0" applyFont="1" applyFill="1" applyBorder="1" applyProtection="1">
      <protection locked="0"/>
    </xf>
    <xf numFmtId="0" fontId="4" fillId="15" borderId="7" xfId="0" applyFont="1" applyFill="1" applyBorder="1" applyProtection="1">
      <protection locked="0"/>
    </xf>
    <xf numFmtId="0" fontId="6" fillId="0" borderId="0" xfId="0" applyFont="1"/>
    <xf numFmtId="0" fontId="7" fillId="0" borderId="0" xfId="0" applyFont="1"/>
    <xf numFmtId="0" fontId="7" fillId="6" borderId="5" xfId="0" applyFont="1" applyFill="1" applyBorder="1"/>
    <xf numFmtId="0" fontId="7" fillId="0" borderId="2" xfId="0" applyFont="1" applyBorder="1"/>
    <xf numFmtId="0" fontId="7" fillId="6" borderId="30" xfId="0" applyFont="1" applyFill="1" applyBorder="1"/>
    <xf numFmtId="0" fontId="7" fillId="6" borderId="7" xfId="0" applyFont="1" applyFill="1" applyBorder="1"/>
    <xf numFmtId="0" fontId="7" fillId="6" borderId="23" xfId="0" applyFont="1" applyFill="1" applyBorder="1"/>
    <xf numFmtId="0" fontId="7" fillId="6" borderId="9" xfId="0" applyFont="1" applyFill="1" applyBorder="1"/>
    <xf numFmtId="0" fontId="7" fillId="3" borderId="5" xfId="0" applyFont="1" applyFill="1" applyBorder="1"/>
    <xf numFmtId="0" fontId="7" fillId="3" borderId="30" xfId="0" applyFont="1" applyFill="1" applyBorder="1"/>
    <xf numFmtId="0" fontId="7" fillId="3" borderId="7" xfId="0" applyFont="1" applyFill="1" applyBorder="1"/>
    <xf numFmtId="0" fontId="8" fillId="11" borderId="15" xfId="0" applyFont="1" applyFill="1" applyBorder="1" applyAlignment="1">
      <alignment horizontal="center"/>
    </xf>
    <xf numFmtId="0" fontId="8" fillId="11" borderId="16" xfId="0" applyFont="1" applyFill="1" applyBorder="1" applyAlignment="1">
      <alignment horizontal="center"/>
    </xf>
    <xf numFmtId="0" fontId="7" fillId="3" borderId="23" xfId="0" applyFont="1" applyFill="1" applyBorder="1"/>
    <xf numFmtId="0" fontId="7" fillId="3" borderId="9" xfId="0" applyFont="1" applyFill="1" applyBorder="1"/>
    <xf numFmtId="0" fontId="7" fillId="0" borderId="13" xfId="0" applyFont="1" applyBorder="1"/>
    <xf numFmtId="0" fontId="7" fillId="0" borderId="14" xfId="0" applyFont="1" applyBorder="1"/>
    <xf numFmtId="0" fontId="7" fillId="4" borderId="5" xfId="0" applyFont="1" applyFill="1" applyBorder="1"/>
    <xf numFmtId="0" fontId="7" fillId="4" borderId="30" xfId="0" applyFont="1" applyFill="1" applyBorder="1"/>
    <xf numFmtId="0" fontId="7" fillId="4" borderId="7" xfId="0" applyFont="1" applyFill="1" applyBorder="1"/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7" fillId="4" borderId="23" xfId="0" applyFont="1" applyFill="1" applyBorder="1"/>
    <xf numFmtId="0" fontId="7" fillId="4" borderId="9" xfId="0" applyFont="1" applyFill="1" applyBorder="1"/>
    <xf numFmtId="0" fontId="7" fillId="5" borderId="5" xfId="0" applyFont="1" applyFill="1" applyBorder="1"/>
    <xf numFmtId="0" fontId="7" fillId="5" borderId="30" xfId="0" applyFont="1" applyFill="1" applyBorder="1"/>
    <xf numFmtId="0" fontId="7" fillId="5" borderId="7" xfId="0" applyFont="1" applyFill="1" applyBorder="1"/>
    <xf numFmtId="0" fontId="7" fillId="5" borderId="23" xfId="0" applyFont="1" applyFill="1" applyBorder="1"/>
    <xf numFmtId="0" fontId="7" fillId="5" borderId="9" xfId="0" applyFont="1" applyFill="1" applyBorder="1"/>
    <xf numFmtId="0" fontId="8" fillId="0" borderId="0" xfId="0" applyFont="1" applyAlignment="1">
      <alignment horizontal="center"/>
    </xf>
    <xf numFmtId="0" fontId="9" fillId="4" borderId="5" xfId="0" applyFont="1" applyFill="1" applyBorder="1"/>
    <xf numFmtId="0" fontId="7" fillId="0" borderId="0" xfId="0" applyFont="1" applyAlignment="1">
      <alignment horizontal="left"/>
    </xf>
    <xf numFmtId="0" fontId="9" fillId="5" borderId="5" xfId="0" applyFont="1" applyFill="1" applyBorder="1"/>
    <xf numFmtId="0" fontId="7" fillId="3" borderId="34" xfId="0" applyFont="1" applyFill="1" applyBorder="1"/>
    <xf numFmtId="0" fontId="7" fillId="3" borderId="35" xfId="0" applyFont="1" applyFill="1" applyBorder="1"/>
    <xf numFmtId="0" fontId="7" fillId="3" borderId="36" xfId="0" applyFont="1" applyFill="1" applyBorder="1"/>
    <xf numFmtId="0" fontId="7" fillId="6" borderId="34" xfId="0" applyFont="1" applyFill="1" applyBorder="1"/>
    <xf numFmtId="0" fontId="7" fillId="6" borderId="39" xfId="0" applyFont="1" applyFill="1" applyBorder="1"/>
    <xf numFmtId="0" fontId="7" fillId="6" borderId="36" xfId="0" applyFont="1" applyFill="1" applyBorder="1"/>
    <xf numFmtId="0" fontId="7" fillId="6" borderId="35" xfId="0" applyFont="1" applyFill="1" applyBorder="1"/>
    <xf numFmtId="0" fontId="7" fillId="6" borderId="42" xfId="0" applyFont="1" applyFill="1" applyBorder="1"/>
    <xf numFmtId="0" fontId="7" fillId="3" borderId="42" xfId="0" applyFont="1" applyFill="1" applyBorder="1"/>
    <xf numFmtId="0" fontId="7" fillId="4" borderId="34" xfId="0" applyFont="1" applyFill="1" applyBorder="1"/>
    <xf numFmtId="0" fontId="7" fillId="4" borderId="39" xfId="0" applyFont="1" applyFill="1" applyBorder="1"/>
    <xf numFmtId="0" fontId="7" fillId="4" borderId="36" xfId="0" applyFont="1" applyFill="1" applyBorder="1"/>
    <xf numFmtId="0" fontId="7" fillId="4" borderId="35" xfId="0" applyFont="1" applyFill="1" applyBorder="1"/>
    <xf numFmtId="0" fontId="7" fillId="4" borderId="42" xfId="0" applyFont="1" applyFill="1" applyBorder="1"/>
    <xf numFmtId="0" fontId="7" fillId="5" borderId="34" xfId="0" applyFont="1" applyFill="1" applyBorder="1"/>
    <xf numFmtId="0" fontId="7" fillId="5" borderId="39" xfId="0" applyFont="1" applyFill="1" applyBorder="1"/>
    <xf numFmtId="0" fontId="7" fillId="5" borderId="36" xfId="0" applyFont="1" applyFill="1" applyBorder="1"/>
    <xf numFmtId="0" fontId="7" fillId="5" borderId="35" xfId="0" applyFont="1" applyFill="1" applyBorder="1"/>
    <xf numFmtId="0" fontId="7" fillId="5" borderId="42" xfId="0" applyFont="1" applyFill="1" applyBorder="1"/>
    <xf numFmtId="0" fontId="0" fillId="0" borderId="0" xfId="0" applyProtection="1">
      <protection locked="0"/>
    </xf>
    <xf numFmtId="0" fontId="15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6" fillId="16" borderId="2" xfId="0" applyFont="1" applyFill="1" applyBorder="1" applyProtection="1">
      <protection locked="0"/>
    </xf>
    <xf numFmtId="164" fontId="6" fillId="5" borderId="2" xfId="1" applyNumberFormat="1" applyFont="1" applyFill="1" applyBorder="1" applyProtection="1">
      <protection locked="0"/>
    </xf>
    <xf numFmtId="1" fontId="6" fillId="5" borderId="2" xfId="1" applyNumberFormat="1" applyFont="1" applyFill="1" applyBorder="1" applyProtection="1">
      <protection locked="0"/>
    </xf>
    <xf numFmtId="0" fontId="6" fillId="5" borderId="2" xfId="0" applyFont="1" applyFill="1" applyBorder="1" applyProtection="1">
      <protection locked="0"/>
    </xf>
    <xf numFmtId="164" fontId="6" fillId="16" borderId="2" xfId="1" applyNumberFormat="1" applyFont="1" applyFill="1" applyBorder="1" applyProtection="1">
      <protection locked="0"/>
    </xf>
    <xf numFmtId="164" fontId="6" fillId="15" borderId="0" xfId="1" applyNumberFormat="1" applyFont="1" applyFill="1" applyProtection="1">
      <protection locked="0"/>
    </xf>
    <xf numFmtId="10" fontId="6" fillId="16" borderId="2" xfId="3" applyNumberFormat="1" applyFont="1" applyFill="1" applyBorder="1" applyProtection="1">
      <protection locked="0"/>
    </xf>
    <xf numFmtId="0" fontId="6" fillId="17" borderId="2" xfId="0" applyFont="1" applyFill="1" applyBorder="1" applyProtection="1">
      <protection locked="0"/>
    </xf>
    <xf numFmtId="164" fontId="6" fillId="0" borderId="0" xfId="0" applyNumberFormat="1" applyFont="1" applyProtection="1">
      <protection locked="0"/>
    </xf>
    <xf numFmtId="164" fontId="6" fillId="17" borderId="2" xfId="1" applyNumberFormat="1" applyFont="1" applyFill="1" applyBorder="1" applyProtection="1">
      <protection locked="0"/>
    </xf>
    <xf numFmtId="44" fontId="6" fillId="0" borderId="0" xfId="0" applyNumberFormat="1" applyFont="1" applyProtection="1">
      <protection locked="0"/>
    </xf>
    <xf numFmtId="10" fontId="6" fillId="17" borderId="2" xfId="3" applyNumberFormat="1" applyFont="1" applyFill="1" applyBorder="1" applyProtection="1">
      <protection locked="0"/>
    </xf>
    <xf numFmtId="9" fontId="6" fillId="0" borderId="0" xfId="0" applyNumberFormat="1" applyFont="1" applyProtection="1">
      <protection locked="0"/>
    </xf>
    <xf numFmtId="164" fontId="0" fillId="0" borderId="0" xfId="0" applyNumberFormat="1" applyProtection="1">
      <protection locked="0"/>
    </xf>
    <xf numFmtId="0" fontId="12" fillId="0" borderId="0" xfId="2" applyFont="1" applyFill="1" applyBorder="1" applyProtection="1">
      <protection locked="0"/>
    </xf>
    <xf numFmtId="9" fontId="12" fillId="0" borderId="0" xfId="2" applyNumberFormat="1" applyFont="1" applyFill="1" applyBorder="1" applyProtection="1">
      <protection locked="0"/>
    </xf>
    <xf numFmtId="0" fontId="6" fillId="16" borderId="2" xfId="0" applyFont="1" applyFill="1" applyBorder="1"/>
    <xf numFmtId="166" fontId="6" fillId="16" borderId="2" xfId="3" applyNumberFormat="1" applyFont="1" applyFill="1" applyBorder="1" applyProtection="1"/>
    <xf numFmtId="0" fontId="12" fillId="2" borderId="2" xfId="2" applyFont="1" applyBorder="1" applyProtection="1"/>
    <xf numFmtId="164" fontId="12" fillId="2" borderId="2" xfId="2" applyNumberFormat="1" applyFont="1" applyBorder="1" applyProtection="1"/>
    <xf numFmtId="44" fontId="0" fillId="0" borderId="0" xfId="1" applyFont="1" applyProtection="1">
      <protection locked="0"/>
    </xf>
    <xf numFmtId="1" fontId="0" fillId="0" borderId="0" xfId="0" applyNumberFormat="1" applyProtection="1">
      <protection locked="0"/>
    </xf>
    <xf numFmtId="44" fontId="1" fillId="0" borderId="0" xfId="1" applyFont="1" applyProtection="1">
      <protection locked="0"/>
    </xf>
    <xf numFmtId="44" fontId="0" fillId="0" borderId="0" xfId="1" applyFont="1" applyProtection="1"/>
    <xf numFmtId="0" fontId="3" fillId="0" borderId="0" xfId="0" applyFont="1" applyProtection="1">
      <protection locked="0"/>
    </xf>
    <xf numFmtId="166" fontId="6" fillId="16" borderId="2" xfId="0" applyNumberFormat="1" applyFont="1" applyFill="1" applyBorder="1"/>
    <xf numFmtId="0" fontId="6" fillId="0" borderId="2" xfId="0" applyFont="1" applyBorder="1"/>
    <xf numFmtId="164" fontId="6" fillId="0" borderId="2" xfId="0" applyNumberFormat="1" applyFont="1" applyBorder="1"/>
    <xf numFmtId="166" fontId="6" fillId="0" borderId="2" xfId="3" applyNumberFormat="1" applyFont="1" applyBorder="1" applyProtection="1"/>
    <xf numFmtId="0" fontId="4" fillId="0" borderId="0" xfId="0" applyFont="1" applyAlignment="1">
      <alignment wrapText="1"/>
    </xf>
    <xf numFmtId="164" fontId="5" fillId="0" borderId="0" xfId="1" applyNumberFormat="1" applyFont="1" applyFill="1" applyBorder="1" applyAlignment="1" applyProtection="1"/>
    <xf numFmtId="168" fontId="5" fillId="0" borderId="0" xfId="1" applyNumberFormat="1" applyFont="1" applyFill="1" applyBorder="1" applyAlignment="1" applyProtection="1"/>
    <xf numFmtId="0" fontId="6" fillId="0" borderId="0" xfId="0" applyFont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Alignment="1">
      <alignment horizontal="center"/>
    </xf>
    <xf numFmtId="0" fontId="8" fillId="11" borderId="2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7" fillId="3" borderId="33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3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38" xfId="0" applyFont="1" applyFill="1" applyBorder="1" applyAlignment="1">
      <alignment horizontal="center" vertical="center"/>
    </xf>
    <xf numFmtId="0" fontId="7" fillId="6" borderId="33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vertical="center" textRotation="90"/>
    </xf>
    <xf numFmtId="0" fontId="9" fillId="7" borderId="11" xfId="0" applyFont="1" applyFill="1" applyBorder="1" applyAlignment="1">
      <alignment vertical="center" textRotation="90"/>
    </xf>
    <xf numFmtId="0" fontId="9" fillId="7" borderId="12" xfId="0" applyFont="1" applyFill="1" applyBorder="1" applyAlignment="1">
      <alignment vertical="center" textRotation="90"/>
    </xf>
    <xf numFmtId="0" fontId="9" fillId="8" borderId="10" xfId="0" applyFont="1" applyFill="1" applyBorder="1" applyAlignment="1">
      <alignment horizontal="center" vertical="center" textRotation="90"/>
    </xf>
    <xf numFmtId="0" fontId="9" fillId="8" borderId="11" xfId="0" applyFont="1" applyFill="1" applyBorder="1" applyAlignment="1">
      <alignment horizontal="center" vertical="center" textRotation="90"/>
    </xf>
    <xf numFmtId="0" fontId="9" fillId="8" borderId="12" xfId="0" applyFont="1" applyFill="1" applyBorder="1" applyAlignment="1">
      <alignment horizontal="center" vertical="center" textRotation="90"/>
    </xf>
    <xf numFmtId="0" fontId="9" fillId="9" borderId="10" xfId="0" applyFont="1" applyFill="1" applyBorder="1" applyAlignment="1">
      <alignment horizontal="center" vertical="center" textRotation="90"/>
    </xf>
    <xf numFmtId="0" fontId="9" fillId="9" borderId="11" xfId="0" applyFont="1" applyFill="1" applyBorder="1" applyAlignment="1">
      <alignment horizontal="center" vertical="center" textRotation="90"/>
    </xf>
    <xf numFmtId="0" fontId="9" fillId="9" borderId="12" xfId="0" applyFont="1" applyFill="1" applyBorder="1" applyAlignment="1">
      <alignment horizontal="center" vertical="center" textRotation="90"/>
    </xf>
    <xf numFmtId="0" fontId="9" fillId="10" borderId="10" xfId="0" applyFont="1" applyFill="1" applyBorder="1" applyAlignment="1">
      <alignment horizontal="center" vertical="center" textRotation="90"/>
    </xf>
    <xf numFmtId="0" fontId="9" fillId="10" borderId="11" xfId="0" applyFont="1" applyFill="1" applyBorder="1" applyAlignment="1">
      <alignment horizontal="center" vertical="center" textRotation="90"/>
    </xf>
    <xf numFmtId="0" fontId="9" fillId="10" borderId="12" xfId="0" applyFont="1" applyFill="1" applyBorder="1" applyAlignment="1">
      <alignment horizontal="center" vertical="center" textRotation="90"/>
    </xf>
    <xf numFmtId="0" fontId="8" fillId="11" borderId="15" xfId="0" applyFont="1" applyFill="1" applyBorder="1" applyAlignment="1">
      <alignment horizontal="center"/>
    </xf>
    <xf numFmtId="0" fontId="8" fillId="11" borderId="16" xfId="0" applyFont="1" applyFill="1" applyBorder="1" applyAlignment="1">
      <alignment horizontal="center"/>
    </xf>
    <xf numFmtId="0" fontId="7" fillId="0" borderId="17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7" fillId="5" borderId="33" xfId="0" applyFont="1" applyFill="1" applyBorder="1" applyAlignment="1">
      <alignment horizontal="center" vertical="center"/>
    </xf>
    <xf numFmtId="0" fontId="7" fillId="5" borderId="40" xfId="0" applyFont="1" applyFill="1" applyBorder="1" applyAlignment="1">
      <alignment horizontal="center" vertical="center"/>
    </xf>
    <xf numFmtId="0" fontId="7" fillId="5" borderId="41" xfId="0" applyFont="1" applyFill="1" applyBorder="1" applyAlignment="1">
      <alignment horizontal="center" vertical="center"/>
    </xf>
    <xf numFmtId="0" fontId="7" fillId="3" borderId="37" xfId="0" applyFont="1" applyFill="1" applyBorder="1" applyAlignment="1">
      <alignment horizontal="center" vertical="center"/>
    </xf>
    <xf numFmtId="0" fontId="7" fillId="3" borderId="38" xfId="0" applyFont="1" applyFill="1" applyBorder="1" applyAlignment="1">
      <alignment horizontal="center" vertical="center"/>
    </xf>
    <xf numFmtId="0" fontId="7" fillId="5" borderId="37" xfId="0" applyFont="1" applyFill="1" applyBorder="1" applyAlignment="1">
      <alignment horizontal="center" vertical="center"/>
    </xf>
    <xf numFmtId="0" fontId="7" fillId="5" borderId="38" xfId="0" applyFont="1" applyFill="1" applyBorder="1" applyAlignment="1">
      <alignment horizontal="center" vertical="center"/>
    </xf>
    <xf numFmtId="0" fontId="7" fillId="6" borderId="40" xfId="0" applyFont="1" applyFill="1" applyBorder="1" applyAlignment="1">
      <alignment horizontal="center" vertical="center"/>
    </xf>
    <xf numFmtId="0" fontId="7" fillId="6" borderId="41" xfId="0" applyFont="1" applyFill="1" applyBorder="1" applyAlignment="1">
      <alignment horizontal="center" vertical="center"/>
    </xf>
    <xf numFmtId="0" fontId="9" fillId="18" borderId="10" xfId="0" applyFont="1" applyFill="1" applyBorder="1" applyAlignment="1">
      <alignment vertical="center" textRotation="90"/>
    </xf>
    <xf numFmtId="0" fontId="9" fillId="18" borderId="11" xfId="0" applyFont="1" applyFill="1" applyBorder="1" applyAlignment="1">
      <alignment vertical="center" textRotation="90"/>
    </xf>
    <xf numFmtId="0" fontId="9" fillId="18" borderId="12" xfId="0" applyFont="1" applyFill="1" applyBorder="1" applyAlignment="1">
      <alignment vertical="center" textRotation="90"/>
    </xf>
    <xf numFmtId="0" fontId="7" fillId="7" borderId="4" xfId="0" applyFont="1" applyFill="1" applyBorder="1" applyAlignment="1">
      <alignment horizontal="center" vertical="center" textRotation="90"/>
    </xf>
    <xf numFmtId="0" fontId="7" fillId="7" borderId="31" xfId="0" applyFont="1" applyFill="1" applyBorder="1" applyAlignment="1">
      <alignment horizontal="center" vertical="center" textRotation="90"/>
    </xf>
    <xf numFmtId="0" fontId="7" fillId="7" borderId="8" xfId="0" applyFont="1" applyFill="1" applyBorder="1" applyAlignment="1">
      <alignment horizontal="center" vertical="center" textRotation="90"/>
    </xf>
    <xf numFmtId="0" fontId="7" fillId="7" borderId="6" xfId="0" applyFont="1" applyFill="1" applyBorder="1" applyAlignment="1">
      <alignment horizontal="center" vertical="center" textRotation="90"/>
    </xf>
    <xf numFmtId="0" fontId="7" fillId="7" borderId="22" xfId="0" applyFont="1" applyFill="1" applyBorder="1" applyAlignment="1">
      <alignment horizontal="center" vertical="center" textRotation="90"/>
    </xf>
    <xf numFmtId="0" fontId="9" fillId="19" borderId="10" xfId="0" applyFont="1" applyFill="1" applyBorder="1" applyAlignment="1">
      <alignment horizontal="center" vertical="center" textRotation="90"/>
    </xf>
    <xf numFmtId="0" fontId="9" fillId="19" borderId="11" xfId="0" applyFont="1" applyFill="1" applyBorder="1" applyAlignment="1">
      <alignment horizontal="center" vertical="center" textRotation="90"/>
    </xf>
    <xf numFmtId="0" fontId="9" fillId="19" borderId="12" xfId="0" applyFont="1" applyFill="1" applyBorder="1" applyAlignment="1">
      <alignment horizontal="center" vertical="center" textRotation="90"/>
    </xf>
    <xf numFmtId="0" fontId="7" fillId="8" borderId="4" xfId="0" applyFont="1" applyFill="1" applyBorder="1" applyAlignment="1">
      <alignment horizontal="center" vertical="center" textRotation="90"/>
    </xf>
    <xf numFmtId="0" fontId="7" fillId="8" borderId="31" xfId="0" applyFont="1" applyFill="1" applyBorder="1" applyAlignment="1">
      <alignment horizontal="center" vertical="center" textRotation="90"/>
    </xf>
    <xf numFmtId="0" fontId="7" fillId="8" borderId="8" xfId="0" applyFont="1" applyFill="1" applyBorder="1" applyAlignment="1">
      <alignment horizontal="center" vertical="center" textRotation="90"/>
    </xf>
    <xf numFmtId="0" fontId="7" fillId="8" borderId="6" xfId="0" applyFont="1" applyFill="1" applyBorder="1" applyAlignment="1">
      <alignment horizontal="center" vertical="center" textRotation="90"/>
    </xf>
    <xf numFmtId="0" fontId="7" fillId="8" borderId="22" xfId="0" applyFont="1" applyFill="1" applyBorder="1" applyAlignment="1">
      <alignment horizontal="center" vertical="center" textRotation="90"/>
    </xf>
    <xf numFmtId="0" fontId="7" fillId="0" borderId="0" xfId="0" applyFont="1" applyAlignment="1">
      <alignment horizontal="left"/>
    </xf>
    <xf numFmtId="0" fontId="10" fillId="11" borderId="32" xfId="0" applyFont="1" applyFill="1" applyBorder="1" applyAlignment="1">
      <alignment horizontal="center" vertical="center"/>
    </xf>
    <xf numFmtId="0" fontId="10" fillId="11" borderId="0" xfId="0" applyFont="1" applyFill="1" applyAlignment="1">
      <alignment horizontal="center" vertical="center"/>
    </xf>
    <xf numFmtId="0" fontId="7" fillId="10" borderId="4" xfId="0" applyFont="1" applyFill="1" applyBorder="1" applyAlignment="1">
      <alignment horizontal="center" vertical="center" textRotation="90"/>
    </xf>
    <xf numFmtId="0" fontId="7" fillId="10" borderId="22" xfId="0" applyFont="1" applyFill="1" applyBorder="1" applyAlignment="1">
      <alignment horizontal="center" vertical="center" textRotation="90"/>
    </xf>
    <xf numFmtId="0" fontId="7" fillId="10" borderId="8" xfId="0" applyFont="1" applyFill="1" applyBorder="1" applyAlignment="1">
      <alignment horizontal="center" vertical="center" textRotation="90"/>
    </xf>
    <xf numFmtId="0" fontId="7" fillId="9" borderId="4" xfId="0" applyFont="1" applyFill="1" applyBorder="1" applyAlignment="1">
      <alignment horizontal="center" vertical="center" textRotation="90"/>
    </xf>
    <xf numFmtId="0" fontId="7" fillId="9" borderId="22" xfId="0" applyFont="1" applyFill="1" applyBorder="1" applyAlignment="1">
      <alignment horizontal="center" vertical="center" textRotation="90"/>
    </xf>
    <xf numFmtId="0" fontId="7" fillId="9" borderId="8" xfId="0" applyFont="1" applyFill="1" applyBorder="1" applyAlignment="1">
      <alignment horizontal="center" vertical="center" textRotation="90"/>
    </xf>
    <xf numFmtId="0" fontId="9" fillId="20" borderId="10" xfId="0" applyFont="1" applyFill="1" applyBorder="1" applyAlignment="1">
      <alignment horizontal="center" vertical="center" textRotation="90"/>
    </xf>
    <xf numFmtId="0" fontId="9" fillId="20" borderId="11" xfId="0" applyFont="1" applyFill="1" applyBorder="1" applyAlignment="1">
      <alignment horizontal="center" vertical="center" textRotation="90"/>
    </xf>
    <xf numFmtId="0" fontId="9" fillId="20" borderId="12" xfId="0" applyFont="1" applyFill="1" applyBorder="1" applyAlignment="1">
      <alignment horizontal="center" vertical="center" textRotation="90"/>
    </xf>
    <xf numFmtId="0" fontId="7" fillId="10" borderId="31" xfId="0" applyFont="1" applyFill="1" applyBorder="1" applyAlignment="1">
      <alignment horizontal="center" vertical="center" textRotation="90"/>
    </xf>
    <xf numFmtId="0" fontId="7" fillId="10" borderId="6" xfId="0" applyFont="1" applyFill="1" applyBorder="1" applyAlignment="1">
      <alignment horizontal="center" vertical="center" textRotation="90"/>
    </xf>
    <xf numFmtId="0" fontId="9" fillId="21" borderId="10" xfId="0" applyFont="1" applyFill="1" applyBorder="1" applyAlignment="1">
      <alignment horizontal="center" vertical="center" textRotation="90"/>
    </xf>
    <xf numFmtId="0" fontId="9" fillId="21" borderId="11" xfId="0" applyFont="1" applyFill="1" applyBorder="1" applyAlignment="1">
      <alignment horizontal="center" vertical="center" textRotation="90"/>
    </xf>
    <xf numFmtId="0" fontId="9" fillId="21" borderId="12" xfId="0" applyFont="1" applyFill="1" applyBorder="1" applyAlignment="1">
      <alignment horizontal="center" vertical="center" textRotation="90"/>
    </xf>
    <xf numFmtId="0" fontId="7" fillId="9" borderId="31" xfId="0" applyFont="1" applyFill="1" applyBorder="1" applyAlignment="1">
      <alignment horizontal="center" vertical="center" textRotation="90"/>
    </xf>
    <xf numFmtId="0" fontId="7" fillId="9" borderId="6" xfId="0" applyFont="1" applyFill="1" applyBorder="1" applyAlignment="1">
      <alignment horizontal="center" vertical="center" textRotation="90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15" borderId="19" xfId="0" applyFont="1" applyFill="1" applyBorder="1" applyProtection="1">
      <protection locked="0"/>
    </xf>
    <xf numFmtId="0" fontId="17" fillId="0" borderId="31" xfId="0" applyFont="1" applyBorder="1" applyAlignment="1"/>
    <xf numFmtId="0" fontId="17" fillId="0" borderId="6" xfId="0" applyFont="1" applyBorder="1" applyAlignment="1"/>
    <xf numFmtId="0" fontId="17" fillId="0" borderId="44" xfId="0" applyFont="1" applyBorder="1" applyAlignment="1">
      <alignment horizontal="left"/>
    </xf>
    <xf numFmtId="0" fontId="16" fillId="0" borderId="0" xfId="0" applyFont="1" applyProtection="1">
      <protection locked="0"/>
    </xf>
    <xf numFmtId="0" fontId="17" fillId="10" borderId="27" xfId="0" applyFont="1" applyFill="1" applyBorder="1" applyAlignment="1" applyProtection="1">
      <alignment horizontal="center" vertical="center"/>
      <protection locked="0"/>
    </xf>
    <xf numFmtId="0" fontId="17" fillId="10" borderId="28" xfId="0" applyFont="1" applyFill="1" applyBorder="1" applyAlignment="1" applyProtection="1">
      <alignment horizontal="center" vertical="center"/>
      <protection locked="0"/>
    </xf>
    <xf numFmtId="0" fontId="16" fillId="15" borderId="6" xfId="0" applyFont="1" applyFill="1" applyBorder="1" applyAlignment="1" applyProtection="1">
      <alignment vertical="center"/>
      <protection locked="0"/>
    </xf>
    <xf numFmtId="0" fontId="16" fillId="15" borderId="2" xfId="0" applyFont="1" applyFill="1" applyBorder="1" applyProtection="1">
      <protection locked="0"/>
    </xf>
    <xf numFmtId="164" fontId="16" fillId="0" borderId="2" xfId="1" applyNumberFormat="1" applyFont="1" applyBorder="1" applyProtection="1">
      <protection locked="0"/>
    </xf>
    <xf numFmtId="164" fontId="16" fillId="15" borderId="2" xfId="1" applyNumberFormat="1" applyFont="1" applyFill="1" applyBorder="1" applyProtection="1">
      <protection locked="0"/>
    </xf>
    <xf numFmtId="0" fontId="16" fillId="15" borderId="2" xfId="0" applyFont="1" applyFill="1" applyBorder="1" applyAlignment="1" applyProtection="1">
      <alignment wrapText="1"/>
      <protection locked="0"/>
    </xf>
    <xf numFmtId="0" fontId="17" fillId="15" borderId="2" xfId="0" applyFont="1" applyFill="1" applyBorder="1" applyProtection="1">
      <protection locked="0"/>
    </xf>
    <xf numFmtId="164" fontId="17" fillId="15" borderId="2" xfId="1" applyNumberFormat="1" applyFont="1" applyFill="1" applyBorder="1" applyAlignment="1" applyProtection="1">
      <alignment wrapText="1"/>
      <protection locked="0"/>
    </xf>
    <xf numFmtId="0" fontId="17" fillId="15" borderId="2" xfId="0" applyFont="1" applyFill="1" applyBorder="1" applyAlignment="1" applyProtection="1">
      <alignment wrapText="1"/>
      <protection locked="0"/>
    </xf>
    <xf numFmtId="164" fontId="16" fillId="0" borderId="0" xfId="1" applyNumberFormat="1" applyFont="1" applyProtection="1">
      <protection locked="0"/>
    </xf>
    <xf numFmtId="164" fontId="18" fillId="14" borderId="18" xfId="1" applyNumberFormat="1" applyFont="1" applyFill="1" applyBorder="1" applyAlignment="1" applyProtection="1"/>
    <xf numFmtId="164" fontId="18" fillId="10" borderId="17" xfId="1" applyNumberFormat="1" applyFont="1" applyFill="1" applyBorder="1" applyAlignment="1" applyProtection="1"/>
    <xf numFmtId="164" fontId="18" fillId="13" borderId="26" xfId="1" applyNumberFormat="1" applyFont="1" applyFill="1" applyBorder="1" applyAlignment="1" applyProtection="1">
      <alignment horizontal="left"/>
    </xf>
    <xf numFmtId="164" fontId="18" fillId="4" borderId="26" xfId="1" applyNumberFormat="1" applyFont="1" applyFill="1" applyBorder="1" applyAlignment="1" applyProtection="1">
      <alignment horizontal="left"/>
    </xf>
    <xf numFmtId="164" fontId="18" fillId="12" borderId="30" xfId="1" applyNumberFormat="1" applyFont="1" applyFill="1" applyBorder="1" applyAlignment="1" applyProtection="1"/>
    <xf numFmtId="0" fontId="16" fillId="0" borderId="45" xfId="0" applyFont="1" applyBorder="1" applyAlignment="1">
      <alignment horizontal="left"/>
    </xf>
    <xf numFmtId="0" fontId="17" fillId="0" borderId="46" xfId="0" applyFont="1" applyBorder="1"/>
    <xf numFmtId="0" fontId="17" fillId="0" borderId="47" xfId="0" applyFont="1" applyBorder="1"/>
    <xf numFmtId="0" fontId="17" fillId="0" borderId="46" xfId="0" applyFont="1" applyBorder="1" applyAlignment="1">
      <alignment horizontal="center"/>
    </xf>
    <xf numFmtId="0" fontId="17" fillId="0" borderId="48" xfId="0" applyFont="1" applyBorder="1" applyAlignment="1">
      <alignment wrapText="1"/>
    </xf>
    <xf numFmtId="0" fontId="4" fillId="15" borderId="24" xfId="0" applyFont="1" applyFill="1" applyBorder="1" applyProtection="1">
      <protection locked="0"/>
    </xf>
    <xf numFmtId="0" fontId="4" fillId="15" borderId="14" xfId="0" applyFont="1" applyFill="1" applyBorder="1" applyProtection="1">
      <protection locked="0"/>
    </xf>
    <xf numFmtId="0" fontId="17" fillId="10" borderId="29" xfId="0" applyFont="1" applyFill="1" applyBorder="1" applyAlignment="1" applyProtection="1">
      <alignment horizontal="center" vertical="center"/>
      <protection locked="0"/>
    </xf>
    <xf numFmtId="0" fontId="0" fillId="15" borderId="5" xfId="0" applyFont="1" applyFill="1" applyBorder="1" applyProtection="1">
      <protection locked="0"/>
    </xf>
    <xf numFmtId="0" fontId="16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3" fillId="0" borderId="49" xfId="0" applyFont="1" applyBorder="1" applyProtection="1">
      <protection locked="0"/>
    </xf>
    <xf numFmtId="0" fontId="3" fillId="0" borderId="21" xfId="0" applyFont="1" applyBorder="1" applyProtection="1">
      <protection locked="0"/>
    </xf>
    <xf numFmtId="0" fontId="3" fillId="0" borderId="50" xfId="0" applyFont="1" applyBorder="1" applyProtection="1">
      <protection locked="0"/>
    </xf>
    <xf numFmtId="0" fontId="6" fillId="0" borderId="2" xfId="0" applyFont="1" applyBorder="1" applyProtection="1"/>
    <xf numFmtId="0" fontId="6" fillId="0" borderId="0" xfId="0" applyFont="1" applyProtection="1"/>
    <xf numFmtId="0" fontId="6" fillId="16" borderId="2" xfId="0" applyFont="1" applyFill="1" applyBorder="1" applyProtection="1"/>
    <xf numFmtId="9" fontId="6" fillId="16" borderId="2" xfId="3" applyFont="1" applyFill="1" applyBorder="1" applyProtection="1"/>
    <xf numFmtId="0" fontId="6" fillId="17" borderId="2" xfId="0" applyFont="1" applyFill="1" applyBorder="1" applyProtection="1"/>
    <xf numFmtId="0" fontId="7" fillId="11" borderId="0" xfId="0" applyFont="1" applyFill="1"/>
    <xf numFmtId="0" fontId="0" fillId="0" borderId="2" xfId="0" applyBorder="1"/>
    <xf numFmtId="44" fontId="0" fillId="0" borderId="2" xfId="1" applyFont="1" applyBorder="1" applyProtection="1"/>
    <xf numFmtId="0" fontId="0" fillId="0" borderId="45" xfId="0" applyBorder="1"/>
    <xf numFmtId="44" fontId="0" fillId="0" borderId="51" xfId="1" applyFont="1" applyBorder="1" applyProtection="1"/>
    <xf numFmtId="0" fontId="0" fillId="0" borderId="51" xfId="0" applyBorder="1"/>
    <xf numFmtId="0" fontId="0" fillId="0" borderId="52" xfId="0" applyBorder="1"/>
    <xf numFmtId="0" fontId="14" fillId="0" borderId="0" xfId="0" applyFont="1" applyAlignment="1"/>
    <xf numFmtId="0" fontId="0" fillId="0" borderId="2" xfId="0" applyFill="1" applyBorder="1"/>
    <xf numFmtId="44" fontId="0" fillId="0" borderId="2" xfId="1" applyFont="1" applyBorder="1" applyAlignment="1" applyProtection="1">
      <alignment horizontal="left"/>
    </xf>
    <xf numFmtId="44" fontId="0" fillId="0" borderId="2" xfId="0" applyNumberFormat="1" applyBorder="1" applyAlignment="1">
      <alignment horizontal="left"/>
    </xf>
    <xf numFmtId="10" fontId="0" fillId="0" borderId="2" xfId="3" applyNumberFormat="1" applyFont="1" applyBorder="1" applyAlignment="1" applyProtection="1">
      <alignment horizontal="center"/>
    </xf>
    <xf numFmtId="0" fontId="11" fillId="0" borderId="0" xfId="0" applyFont="1" applyProtection="1"/>
    <xf numFmtId="44" fontId="11" fillId="0" borderId="0" xfId="1" applyFont="1" applyProtection="1"/>
    <xf numFmtId="14" fontId="0" fillId="0" borderId="0" xfId="0" applyNumberFormat="1" applyProtection="1">
      <protection locked="0"/>
    </xf>
    <xf numFmtId="0" fontId="0" fillId="0" borderId="0" xfId="0" applyProtection="1"/>
    <xf numFmtId="1" fontId="18" fillId="14" borderId="2" xfId="0" applyNumberFormat="1" applyFont="1" applyFill="1" applyBorder="1"/>
    <xf numFmtId="1" fontId="18" fillId="10" borderId="2" xfId="0" applyNumberFormat="1" applyFont="1" applyFill="1" applyBorder="1"/>
    <xf numFmtId="1" fontId="18" fillId="13" borderId="2" xfId="0" applyNumberFormat="1" applyFont="1" applyFill="1" applyBorder="1" applyAlignment="1">
      <alignment horizontal="right"/>
    </xf>
    <xf numFmtId="1" fontId="18" fillId="4" borderId="2" xfId="0" applyNumberFormat="1" applyFont="1" applyFill="1" applyBorder="1" applyAlignment="1">
      <alignment horizontal="right"/>
    </xf>
    <xf numFmtId="1" fontId="18" fillId="12" borderId="7" xfId="1" applyNumberFormat="1" applyFont="1" applyFill="1" applyBorder="1" applyAlignment="1" applyProtection="1"/>
    <xf numFmtId="1" fontId="18" fillId="14" borderId="43" xfId="0" applyNumberFormat="1" applyFont="1" applyFill="1" applyBorder="1"/>
    <xf numFmtId="1" fontId="18" fillId="10" borderId="20" xfId="0" applyNumberFormat="1" applyFont="1" applyFill="1" applyBorder="1"/>
    <xf numFmtId="1" fontId="18" fillId="13" borderId="20" xfId="0" applyNumberFormat="1" applyFont="1" applyFill="1" applyBorder="1" applyAlignment="1">
      <alignment horizontal="right"/>
    </xf>
    <xf numFmtId="1" fontId="18" fillId="4" borderId="20" xfId="0" applyNumberFormat="1" applyFont="1" applyFill="1" applyBorder="1" applyAlignment="1">
      <alignment horizontal="right"/>
    </xf>
    <xf numFmtId="1" fontId="18" fillId="12" borderId="9" xfId="1" applyNumberFormat="1" applyFont="1" applyFill="1" applyBorder="1" applyAlignment="1" applyProtection="1"/>
    <xf numFmtId="0" fontId="0" fillId="15" borderId="24" xfId="0" applyFont="1" applyFill="1" applyBorder="1" applyProtection="1">
      <protection locked="0"/>
    </xf>
    <xf numFmtId="0" fontId="16" fillId="0" borderId="2" xfId="0" applyFont="1" applyBorder="1" applyProtection="1">
      <protection locked="0"/>
    </xf>
    <xf numFmtId="0" fontId="17" fillId="10" borderId="4" xfId="0" applyFont="1" applyFill="1" applyBorder="1" applyAlignment="1" applyProtection="1">
      <alignment horizontal="center" vertical="center"/>
      <protection locked="0"/>
    </xf>
    <xf numFmtId="0" fontId="17" fillId="10" borderId="19" xfId="0" applyFont="1" applyFill="1" applyBorder="1" applyAlignment="1" applyProtection="1">
      <alignment horizontal="center" vertical="center"/>
      <protection locked="0"/>
    </xf>
    <xf numFmtId="0" fontId="17" fillId="10" borderId="19" xfId="0" applyFont="1" applyFill="1" applyBorder="1" applyAlignment="1" applyProtection="1">
      <alignment horizontal="center" vertical="center" wrapText="1"/>
      <protection locked="0"/>
    </xf>
    <xf numFmtId="0" fontId="17" fillId="10" borderId="5" xfId="0" applyFont="1" applyFill="1" applyBorder="1" applyProtection="1">
      <protection locked="0"/>
    </xf>
    <xf numFmtId="0" fontId="16" fillId="15" borderId="7" xfId="0" applyFont="1" applyFill="1" applyBorder="1" applyProtection="1">
      <protection locked="0"/>
    </xf>
    <xf numFmtId="0" fontId="17" fillId="15" borderId="7" xfId="0" applyFont="1" applyFill="1" applyBorder="1" applyProtection="1">
      <protection locked="0"/>
    </xf>
    <xf numFmtId="0" fontId="16" fillId="0" borderId="6" xfId="0" applyFont="1" applyBorder="1" applyProtection="1">
      <protection locked="0"/>
    </xf>
    <xf numFmtId="0" fontId="16" fillId="0" borderId="7" xfId="0" applyFont="1" applyBorder="1" applyProtection="1">
      <protection locked="0"/>
    </xf>
    <xf numFmtId="0" fontId="16" fillId="0" borderId="8" xfId="0" applyFont="1" applyBorder="1" applyProtection="1">
      <protection locked="0"/>
    </xf>
    <xf numFmtId="0" fontId="16" fillId="0" borderId="20" xfId="0" applyFont="1" applyBorder="1" applyProtection="1">
      <protection locked="0"/>
    </xf>
    <xf numFmtId="164" fontId="16" fillId="0" borderId="20" xfId="1" applyNumberFormat="1" applyFont="1" applyBorder="1" applyProtection="1">
      <protection locked="0"/>
    </xf>
    <xf numFmtId="0" fontId="16" fillId="0" borderId="9" xfId="0" applyFont="1" applyBorder="1" applyProtection="1">
      <protection locked="0"/>
    </xf>
  </cellXfs>
  <cellStyles count="4">
    <cellStyle name="Calculation" xfId="2" builtinId="22"/>
    <cellStyle name="Currency" xfId="1" builtinId="4"/>
    <cellStyle name="Normal" xfId="0" builtinId="0"/>
    <cellStyle name="Percent" xfId="3" builtinId="5"/>
  </cellStyles>
  <dxfs count="14">
    <dxf>
      <numFmt numFmtId="19" formatCode="m/d/yyyy"/>
      <protection locked="0" hidden="0"/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0" hidden="0"/>
    </dxf>
    <dxf>
      <protection locked="0" hidden="0"/>
    </dxf>
    <dxf>
      <protection locked="0" hidden="0"/>
    </dxf>
    <dxf>
      <numFmt numFmtId="34" formatCode="_(&quot;$&quot;* #,##0.00_);_(&quot;$&quot;* \(#,##0.00\);_(&quot;$&quot;* &quot;-&quot;??_);_(@_)"/>
      <protection locked="0" hidden="0"/>
    </dxf>
    <dxf>
      <protection locked="0" hidden="0"/>
    </dxf>
    <dxf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22/10/relationships/richValueRel" Target="richData/richValueRel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8DCC3F-4162-44DF-8B6C-1376C7B3B89E}" name="Table1" displayName="Table1" ref="A3:E44" totalsRowShown="0" headerRowDxfId="2" dataDxfId="3">
  <autoFilter ref="A3:E44" xr:uid="{DC8DCC3F-4162-44DF-8B6C-1376C7B3B89E}"/>
  <tableColumns count="5">
    <tableColumn id="1" xr3:uid="{9CE03FC1-B795-49DE-BC53-F48B23D6E040}" name="Description" dataDxfId="8"/>
    <tableColumn id="2" xr3:uid="{274FA5A8-9646-4462-BDEE-D656283E8A94}" name="Frequency" dataDxfId="7"/>
    <tableColumn id="3" xr3:uid="{A5384D68-C51A-409B-B748-9FBC6D6429FE}" name="Amount" dataDxfId="6" dataCellStyle="Currency"/>
    <tableColumn id="4" xr3:uid="{87A6903D-4FE4-4E3B-85AF-DC7E8354BF98}" name="Category" dataDxfId="5"/>
    <tableColumn id="5" xr3:uid="{5AB09FE4-3A79-4FCD-8389-5DE1420D875D}" name="2026 Total" dataDxfId="4" dataCellStyle="Currency">
      <calculatedColumnFormula array="1">_xlfn.IFS(B4="Annually", Table1[[#This Row],[Amount]],B4="Quarterly",Table1[[#This Row],[Amount]]*4,B4="Monthly",Table1[[#This Row],[Amount]]*12,B4="Per Listing",Table1[[#This Row],[Amount]]*$P$3, B4="Per Buyer Side",Table1[[#This Row],[Amount]]*$P$4,B4="",0)</calculatedColumnFormula>
    </tableColumn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92881FB-7E5C-44A8-A205-92FBBF79441F}" name="Table2" displayName="Table2" ref="A3:E402" totalsRowShown="0" headerRowDxfId="13" dataDxfId="12">
  <autoFilter ref="A3:E402" xr:uid="{092881FB-7E5C-44A8-A205-92FBBF79441F}"/>
  <tableColumns count="5">
    <tableColumn id="1" xr3:uid="{A09FD89D-8534-4FE0-8C8D-D3AB89980E7C}" name="Date" dataDxfId="0"/>
    <tableColumn id="2" xr3:uid="{43828B28-4E2C-49EE-B160-9C849FA5064A}" name="Payee" dataDxfId="1"/>
    <tableColumn id="3" xr3:uid="{6122BA53-FDA9-4AAF-9427-D114C72FA1B8}" name="Amount" dataDxfId="11" dataCellStyle="Currency"/>
    <tableColumn id="4" xr3:uid="{73F02F17-FF6B-400C-B549-211AC4F4F2E0}" name="Category" dataDxfId="10"/>
    <tableColumn id="5" xr3:uid="{B9834446-D004-4359-8042-EC3D19C58BE3}" name="Notes" dataDxfId="9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EC30D-A1B6-4379-A8A7-EF510F8784DD}">
  <sheetPr>
    <tabColor theme="7" tint="0.39997558519241921"/>
  </sheetPr>
  <dimension ref="A1:J32"/>
  <sheetViews>
    <sheetView zoomScaleNormal="100" workbookViewId="0">
      <selection activeCell="B35" sqref="B35"/>
    </sheetView>
  </sheetViews>
  <sheetFormatPr defaultRowHeight="17.399999999999999" x14ac:dyDescent="0.35"/>
  <cols>
    <col min="1" max="1" width="26" style="74" customWidth="1"/>
    <col min="2" max="2" width="12.77734375" style="74" customWidth="1"/>
    <col min="3" max="3" width="2.21875" style="74" customWidth="1"/>
    <col min="4" max="4" width="26.109375" style="74" customWidth="1"/>
    <col min="5" max="5" width="12.77734375" style="74" customWidth="1"/>
    <col min="6" max="6" width="9.88671875" style="74" customWidth="1"/>
    <col min="7" max="7" width="8.88671875" style="72"/>
    <col min="8" max="8" width="9.5546875" style="72" bestFit="1" customWidth="1"/>
    <col min="9" max="16384" width="8.88671875" style="72"/>
  </cols>
  <sheetData>
    <row r="1" spans="1:6" ht="90.6" customHeight="1" x14ac:dyDescent="0.35">
      <c r="A1" s="107" t="e" vm="1">
        <v>#VALUE!</v>
      </c>
      <c r="B1" s="107"/>
      <c r="C1" s="107"/>
      <c r="D1" s="107"/>
      <c r="E1" s="107"/>
      <c r="F1" s="107"/>
    </row>
    <row r="2" spans="1:6" ht="46.2" x14ac:dyDescent="0.85">
      <c r="A2" s="108" t="s">
        <v>84</v>
      </c>
      <c r="B2" s="108"/>
      <c r="C2" s="108"/>
      <c r="D2" s="108"/>
      <c r="E2" s="108"/>
      <c r="F2" s="108"/>
    </row>
    <row r="4" spans="1:6" x14ac:dyDescent="0.35">
      <c r="A4" s="73" t="s">
        <v>77</v>
      </c>
      <c r="D4" s="226" t="s">
        <v>82</v>
      </c>
      <c r="E4" s="75"/>
      <c r="F4" s="91" t="s">
        <v>81</v>
      </c>
    </row>
    <row r="5" spans="1:6" x14ac:dyDescent="0.35">
      <c r="D5" s="226"/>
      <c r="E5" s="75"/>
      <c r="F5" s="91"/>
    </row>
    <row r="6" spans="1:6" x14ac:dyDescent="0.35">
      <c r="A6" s="224" t="s">
        <v>6</v>
      </c>
      <c r="B6" s="76"/>
      <c r="D6" s="226" t="s">
        <v>5</v>
      </c>
      <c r="E6" s="75"/>
      <c r="F6" s="92" t="str">
        <f>IF(E20&gt;0,((E6-E20)/E20), "N/A")</f>
        <v>N/A</v>
      </c>
    </row>
    <row r="7" spans="1:6" x14ac:dyDescent="0.35">
      <c r="A7" s="224" t="s">
        <v>7</v>
      </c>
      <c r="B7" s="77"/>
      <c r="D7" s="226" t="s">
        <v>2</v>
      </c>
      <c r="E7" s="75"/>
      <c r="F7" s="92" t="str">
        <f>IF(E21&gt;0,((E7-E21)/E21), "N/A")</f>
        <v>N/A</v>
      </c>
    </row>
    <row r="8" spans="1:6" x14ac:dyDescent="0.35">
      <c r="A8" s="224"/>
      <c r="B8" s="78"/>
      <c r="D8" s="226" t="s">
        <v>1</v>
      </c>
      <c r="E8" s="75"/>
      <c r="F8" s="92" t="str">
        <f>IF(E22&gt;0,((E8-E22)/E22), "N/A")</f>
        <v>N/A</v>
      </c>
    </row>
    <row r="9" spans="1:6" x14ac:dyDescent="0.35">
      <c r="A9" s="224" t="s">
        <v>2</v>
      </c>
      <c r="B9" s="77"/>
      <c r="D9" s="226" t="s">
        <v>108</v>
      </c>
      <c r="E9" s="75"/>
      <c r="F9" s="92" t="str">
        <f>IF(E23&gt;0,((E9-E23)/E23), "N/A")</f>
        <v>N/A</v>
      </c>
    </row>
    <row r="10" spans="1:6" x14ac:dyDescent="0.35">
      <c r="A10" s="224" t="s">
        <v>1</v>
      </c>
      <c r="B10" s="77"/>
      <c r="D10" s="226"/>
      <c r="E10" s="75"/>
      <c r="F10" s="100"/>
    </row>
    <row r="11" spans="1:6" x14ac:dyDescent="0.35">
      <c r="A11" s="224" t="s">
        <v>108</v>
      </c>
      <c r="B11" s="78"/>
      <c r="D11" s="226" t="s">
        <v>6</v>
      </c>
      <c r="E11" s="79"/>
      <c r="F11" s="92" t="str">
        <f>IF(E25&gt;0,((E11-E25)/E25), "N/A")</f>
        <v>N/A</v>
      </c>
    </row>
    <row r="12" spans="1:6" x14ac:dyDescent="0.35">
      <c r="A12" s="225"/>
      <c r="B12" s="80"/>
      <c r="D12" s="227" t="s">
        <v>107</v>
      </c>
      <c r="E12" s="81"/>
      <c r="F12" s="92"/>
    </row>
    <row r="13" spans="1:6" x14ac:dyDescent="0.35">
      <c r="A13" s="224" t="s">
        <v>4</v>
      </c>
      <c r="B13" s="76"/>
      <c r="D13" s="226" t="s">
        <v>4</v>
      </c>
      <c r="E13" s="79"/>
      <c r="F13" s="92" t="str">
        <f>IF(E27&gt;0,((E13-E27)/E27), "N/A")</f>
        <v>N/A</v>
      </c>
    </row>
    <row r="14" spans="1:6" x14ac:dyDescent="0.35">
      <c r="A14" s="224" t="s">
        <v>3</v>
      </c>
      <c r="B14" s="76"/>
      <c r="D14" s="226" t="s">
        <v>3</v>
      </c>
      <c r="E14" s="79"/>
      <c r="F14" s="92" t="str">
        <f>IF(E28&gt;0,((E14-E28)/E28), "N/A")</f>
        <v>N/A</v>
      </c>
    </row>
    <row r="15" spans="1:6" x14ac:dyDescent="0.35">
      <c r="A15" s="224" t="s">
        <v>109</v>
      </c>
      <c r="B15" s="76"/>
      <c r="D15" s="226" t="s">
        <v>109</v>
      </c>
      <c r="E15" s="79"/>
      <c r="F15" s="92" t="str">
        <f>IF(E29&gt;0,((E15-E29)/E29), "N/A")</f>
        <v>N/A</v>
      </c>
    </row>
    <row r="16" spans="1:6" x14ac:dyDescent="0.35">
      <c r="A16" s="225"/>
      <c r="D16" s="225"/>
    </row>
    <row r="17" spans="1:10" x14ac:dyDescent="0.35">
      <c r="A17" s="225"/>
      <c r="D17" s="225"/>
    </row>
    <row r="18" spans="1:10" x14ac:dyDescent="0.35">
      <c r="A18" s="93" t="s">
        <v>8</v>
      </c>
      <c r="B18" s="94">
        <f>(B9*B13)+(B10*B14)+(B11*B15)</f>
        <v>0</v>
      </c>
      <c r="D18" s="228" t="s">
        <v>78</v>
      </c>
      <c r="E18" s="82"/>
    </row>
    <row r="19" spans="1:10" x14ac:dyDescent="0.35">
      <c r="A19" s="225"/>
      <c r="D19" s="228"/>
      <c r="E19" s="82"/>
    </row>
    <row r="20" spans="1:10" x14ac:dyDescent="0.35">
      <c r="A20" s="224" t="s">
        <v>80</v>
      </c>
      <c r="B20" s="102"/>
      <c r="D20" s="228" t="s">
        <v>5</v>
      </c>
      <c r="E20" s="82"/>
    </row>
    <row r="21" spans="1:10" x14ac:dyDescent="0.35">
      <c r="A21" s="224"/>
      <c r="B21" s="101"/>
      <c r="D21" s="228" t="s">
        <v>2</v>
      </c>
      <c r="E21" s="82"/>
    </row>
    <row r="22" spans="1:10" x14ac:dyDescent="0.35">
      <c r="A22" s="224" t="s">
        <v>12</v>
      </c>
      <c r="B22" s="103" t="str">
        <f>IF(E7&gt;0,(B9-E7)/E7,"N/A")</f>
        <v>N/A</v>
      </c>
      <c r="D22" s="228" t="s">
        <v>1</v>
      </c>
      <c r="E22" s="82"/>
    </row>
    <row r="23" spans="1:10" x14ac:dyDescent="0.35">
      <c r="A23" s="224" t="s">
        <v>13</v>
      </c>
      <c r="B23" s="103" t="str">
        <f>IF(E8&gt;0,(B10-E8)/E8,"N/A")</f>
        <v>N/A</v>
      </c>
      <c r="D23" s="228" t="s">
        <v>108</v>
      </c>
      <c r="E23" s="82"/>
    </row>
    <row r="24" spans="1:10" x14ac:dyDescent="0.35">
      <c r="A24" s="224" t="s">
        <v>9</v>
      </c>
      <c r="B24" s="103" t="str">
        <f>IF(E9&gt;0,(B11-E9)/E9,"N/A")</f>
        <v>N/A</v>
      </c>
      <c r="D24" s="228"/>
      <c r="E24" s="82"/>
    </row>
    <row r="25" spans="1:10" x14ac:dyDescent="0.35">
      <c r="B25" s="83"/>
      <c r="D25" s="228" t="s">
        <v>6</v>
      </c>
      <c r="E25" s="84"/>
    </row>
    <row r="26" spans="1:10" x14ac:dyDescent="0.35">
      <c r="B26" s="85"/>
      <c r="D26" s="228" t="s">
        <v>107</v>
      </c>
      <c r="E26" s="86"/>
    </row>
    <row r="27" spans="1:10" x14ac:dyDescent="0.35">
      <c r="D27" s="228" t="s">
        <v>4</v>
      </c>
      <c r="E27" s="84"/>
    </row>
    <row r="28" spans="1:10" x14ac:dyDescent="0.35">
      <c r="D28" s="228" t="s">
        <v>3</v>
      </c>
      <c r="E28" s="84"/>
    </row>
    <row r="29" spans="1:10" x14ac:dyDescent="0.35">
      <c r="B29" s="87"/>
      <c r="D29" s="228" t="s">
        <v>109</v>
      </c>
      <c r="E29" s="84"/>
      <c r="G29" s="88"/>
      <c r="J29" s="88"/>
    </row>
    <row r="30" spans="1:10" x14ac:dyDescent="0.35">
      <c r="B30" s="87"/>
      <c r="D30" s="89"/>
      <c r="E30" s="90"/>
      <c r="G30" s="88"/>
      <c r="H30" s="88"/>
      <c r="J30" s="88"/>
    </row>
    <row r="31" spans="1:10" x14ac:dyDescent="0.35">
      <c r="D31" s="89"/>
      <c r="E31" s="90"/>
      <c r="H31" s="88"/>
      <c r="J31" s="88"/>
    </row>
    <row r="32" spans="1:10" x14ac:dyDescent="0.35">
      <c r="D32" s="89"/>
      <c r="E32" s="90"/>
    </row>
  </sheetData>
  <sheetProtection algorithmName="SHA-512" hashValue="lADld+IdbH5ONkXpV5ggq0KjC+nAY68VrxBsB0dq9YJm6+X2sEr8iGwKPixupWqevL6miMSbY7XGGlgdFXHM/A==" saltValue="NPhU8Xmmq/j4k72QIhBfBQ==" spinCount="100000" sheet="1" objects="1" scenarios="1" autoFilter="0"/>
  <mergeCells count="2">
    <mergeCell ref="A1:F1"/>
    <mergeCell ref="A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054F4-03E6-48D2-B12B-BE26039201C5}">
  <sheetPr>
    <tabColor theme="4" tint="-0.249977111117893"/>
  </sheetPr>
  <dimension ref="A1:P52"/>
  <sheetViews>
    <sheetView zoomScaleNormal="100" workbookViewId="0">
      <selection activeCell="N33" sqref="N33"/>
    </sheetView>
  </sheetViews>
  <sheetFormatPr defaultRowHeight="14.4" x14ac:dyDescent="0.3"/>
  <cols>
    <col min="1" max="1" width="4.33203125" customWidth="1"/>
    <col min="2" max="2" width="18.5546875" customWidth="1"/>
    <col min="3" max="3" width="26.88671875" customWidth="1"/>
    <col min="4" max="4" width="2.44140625" customWidth="1"/>
    <col min="5" max="5" width="26.44140625" customWidth="1"/>
    <col min="6" max="6" width="8.88671875" customWidth="1"/>
    <col min="7" max="7" width="1.88671875" customWidth="1"/>
  </cols>
  <sheetData>
    <row r="1" spans="1:16" ht="13.05" customHeight="1" x14ac:dyDescent="0.3">
      <c r="A1" s="21"/>
      <c r="B1" s="111" t="s">
        <v>79</v>
      </c>
      <c r="C1" s="111"/>
      <c r="D1" s="21"/>
      <c r="E1" s="111" t="s">
        <v>71</v>
      </c>
      <c r="F1" s="111"/>
    </row>
    <row r="2" spans="1:16" ht="13.05" customHeight="1" x14ac:dyDescent="0.3">
      <c r="A2" s="21"/>
      <c r="B2" s="111"/>
      <c r="C2" s="111"/>
      <c r="D2" s="21"/>
      <c r="E2" s="111"/>
      <c r="F2" s="111"/>
    </row>
    <row r="3" spans="1:16" ht="13.05" customHeight="1" thickBot="1" x14ac:dyDescent="0.35">
      <c r="A3" s="21"/>
      <c r="B3" s="112"/>
      <c r="C3" s="112"/>
      <c r="D3" s="21"/>
      <c r="E3" s="113"/>
      <c r="F3" s="113"/>
    </row>
    <row r="4" spans="1:16" ht="13.05" customHeight="1" x14ac:dyDescent="0.3">
      <c r="A4" s="127" t="s">
        <v>43</v>
      </c>
      <c r="B4" s="124" t="s">
        <v>28</v>
      </c>
      <c r="C4" s="56"/>
      <c r="D4" s="21"/>
      <c r="E4" s="23" t="s">
        <v>0</v>
      </c>
      <c r="F4" s="23"/>
    </row>
    <row r="5" spans="1:16" ht="13.05" customHeight="1" x14ac:dyDescent="0.3">
      <c r="A5" s="128"/>
      <c r="B5" s="125"/>
      <c r="C5" s="57"/>
      <c r="D5" s="21"/>
      <c r="E5" s="23" t="s">
        <v>42</v>
      </c>
      <c r="F5" s="23"/>
    </row>
    <row r="6" spans="1:16" ht="13.05" customHeight="1" x14ac:dyDescent="0.3">
      <c r="A6" s="128"/>
      <c r="B6" s="125"/>
      <c r="C6" s="57"/>
      <c r="D6" s="21"/>
      <c r="E6" s="23" t="s">
        <v>40</v>
      </c>
      <c r="F6" s="23"/>
    </row>
    <row r="7" spans="1:16" ht="13.05" customHeight="1" thickBot="1" x14ac:dyDescent="0.35">
      <c r="A7" s="128"/>
      <c r="B7" s="126"/>
      <c r="C7" s="58"/>
      <c r="D7" s="21"/>
      <c r="E7" s="23" t="s">
        <v>41</v>
      </c>
      <c r="F7" s="23"/>
    </row>
    <row r="8" spans="1:16" ht="13.05" customHeight="1" x14ac:dyDescent="0.35">
      <c r="A8" s="128"/>
      <c r="B8" s="126" t="s">
        <v>29</v>
      </c>
      <c r="C8" s="56"/>
      <c r="D8" s="21"/>
      <c r="E8" s="23" t="s">
        <v>74</v>
      </c>
      <c r="F8" s="23"/>
      <c r="O8" s="20"/>
      <c r="P8" s="20"/>
    </row>
    <row r="9" spans="1:16" ht="13.05" customHeight="1" x14ac:dyDescent="0.35">
      <c r="A9" s="128"/>
      <c r="B9" s="126"/>
      <c r="C9" s="59"/>
      <c r="D9" s="21"/>
      <c r="E9" s="23" t="s">
        <v>73</v>
      </c>
      <c r="F9" s="23"/>
      <c r="O9" s="20"/>
      <c r="P9" s="20"/>
    </row>
    <row r="10" spans="1:16" ht="13.05" customHeight="1" x14ac:dyDescent="0.35">
      <c r="A10" s="128"/>
      <c r="B10" s="126"/>
      <c r="C10" s="57"/>
      <c r="D10" s="21"/>
      <c r="E10" s="21"/>
      <c r="F10" s="21"/>
      <c r="O10" s="20"/>
      <c r="P10" s="20"/>
    </row>
    <row r="11" spans="1:16" ht="13.05" customHeight="1" thickBot="1" x14ac:dyDescent="0.4">
      <c r="A11" s="128"/>
      <c r="B11" s="126"/>
      <c r="C11" s="60"/>
      <c r="D11" s="21"/>
      <c r="E11" s="21"/>
      <c r="F11" s="21"/>
      <c r="O11" s="20"/>
      <c r="P11" s="20"/>
    </row>
    <row r="12" spans="1:16" ht="13.05" customHeight="1" x14ac:dyDescent="0.35">
      <c r="A12" s="128"/>
      <c r="B12" s="126" t="s">
        <v>30</v>
      </c>
      <c r="C12" s="56"/>
      <c r="D12" s="21"/>
      <c r="E12" s="21"/>
      <c r="F12" s="21"/>
      <c r="O12" s="20"/>
      <c r="P12" s="20"/>
    </row>
    <row r="13" spans="1:16" ht="13.05" customHeight="1" x14ac:dyDescent="0.35">
      <c r="A13" s="128"/>
      <c r="B13" s="150"/>
      <c r="C13" s="59"/>
      <c r="D13" s="21"/>
      <c r="E13" s="21"/>
      <c r="F13" s="21"/>
      <c r="O13" s="20"/>
      <c r="P13" s="20"/>
    </row>
    <row r="14" spans="1:16" ht="13.05" customHeight="1" x14ac:dyDescent="0.35">
      <c r="A14" s="128"/>
      <c r="B14" s="150"/>
      <c r="C14" s="59"/>
      <c r="D14" s="21"/>
      <c r="E14" s="21"/>
      <c r="F14" s="21"/>
      <c r="O14" s="20"/>
      <c r="P14" s="20"/>
    </row>
    <row r="15" spans="1:16" ht="13.05" customHeight="1" thickBot="1" x14ac:dyDescent="0.4">
      <c r="A15" s="129"/>
      <c r="B15" s="151"/>
      <c r="C15" s="58"/>
      <c r="D15" s="21"/>
      <c r="E15" s="21"/>
      <c r="F15" s="21"/>
      <c r="O15" s="20"/>
      <c r="P15" s="20"/>
    </row>
    <row r="16" spans="1:16" ht="13.05" customHeight="1" x14ac:dyDescent="0.35">
      <c r="A16" s="130" t="s">
        <v>44</v>
      </c>
      <c r="B16" s="146" t="s">
        <v>31</v>
      </c>
      <c r="C16" s="53"/>
      <c r="D16" s="21"/>
      <c r="E16" s="21"/>
      <c r="F16" s="21"/>
      <c r="O16" s="20"/>
      <c r="P16" s="20"/>
    </row>
    <row r="17" spans="1:6" ht="13.05" customHeight="1" x14ac:dyDescent="0.3">
      <c r="A17" s="131"/>
      <c r="B17" s="147"/>
      <c r="C17" s="54"/>
      <c r="D17" s="21"/>
      <c r="E17" s="21"/>
      <c r="F17" s="21"/>
    </row>
    <row r="18" spans="1:6" ht="13.05" customHeight="1" x14ac:dyDescent="0.3">
      <c r="A18" s="131"/>
      <c r="B18" s="147"/>
      <c r="C18" s="54"/>
      <c r="D18" s="21"/>
      <c r="E18" s="21"/>
      <c r="F18" s="21"/>
    </row>
    <row r="19" spans="1:6" ht="13.05" customHeight="1" thickBot="1" x14ac:dyDescent="0.35">
      <c r="A19" s="131"/>
      <c r="B19" s="116"/>
      <c r="C19" s="55"/>
      <c r="D19" s="21"/>
      <c r="E19" s="21"/>
      <c r="F19" s="21"/>
    </row>
    <row r="20" spans="1:6" ht="13.05" customHeight="1" x14ac:dyDescent="0.3">
      <c r="A20" s="131"/>
      <c r="B20" s="116" t="s">
        <v>32</v>
      </c>
      <c r="C20" s="53"/>
      <c r="D20" s="21"/>
      <c r="E20" s="21"/>
      <c r="F20" s="21"/>
    </row>
    <row r="21" spans="1:6" ht="13.05" customHeight="1" x14ac:dyDescent="0.3">
      <c r="A21" s="131"/>
      <c r="B21" s="116"/>
      <c r="C21" s="54"/>
      <c r="D21" s="21"/>
      <c r="E21" s="21"/>
      <c r="F21" s="21"/>
    </row>
    <row r="22" spans="1:6" ht="13.05" customHeight="1" x14ac:dyDescent="0.3">
      <c r="A22" s="131"/>
      <c r="B22" s="116"/>
      <c r="C22" s="54"/>
      <c r="D22" s="21"/>
      <c r="E22" s="21"/>
      <c r="F22" s="21"/>
    </row>
    <row r="23" spans="1:6" ht="13.05" customHeight="1" thickBot="1" x14ac:dyDescent="0.35">
      <c r="A23" s="131"/>
      <c r="B23" s="116"/>
      <c r="C23" s="55"/>
      <c r="D23" s="21"/>
      <c r="E23" s="21"/>
      <c r="F23" s="21"/>
    </row>
    <row r="24" spans="1:6" ht="13.05" customHeight="1" x14ac:dyDescent="0.3">
      <c r="A24" s="131"/>
      <c r="B24" s="116" t="s">
        <v>33</v>
      </c>
      <c r="C24" s="53"/>
      <c r="D24" s="21"/>
      <c r="E24" s="139" t="s">
        <v>47</v>
      </c>
      <c r="F24" s="140"/>
    </row>
    <row r="25" spans="1:6" ht="13.05" customHeight="1" x14ac:dyDescent="0.3">
      <c r="A25" s="131"/>
      <c r="B25" s="117"/>
      <c r="C25" s="61"/>
      <c r="D25" s="21"/>
      <c r="E25" s="31"/>
      <c r="F25" s="32"/>
    </row>
    <row r="26" spans="1:6" ht="13.05" customHeight="1" x14ac:dyDescent="0.3">
      <c r="A26" s="131"/>
      <c r="B26" s="117"/>
      <c r="C26" s="61"/>
      <c r="D26" s="21"/>
      <c r="E26" s="31"/>
      <c r="F26" s="32"/>
    </row>
    <row r="27" spans="1:6" ht="13.05" customHeight="1" thickBot="1" x14ac:dyDescent="0.35">
      <c r="A27" s="132"/>
      <c r="B27" s="118"/>
      <c r="C27" s="55"/>
      <c r="D27" s="21"/>
      <c r="E27" s="35"/>
      <c r="F27" s="36"/>
    </row>
    <row r="28" spans="1:6" ht="13.05" customHeight="1" x14ac:dyDescent="0.3">
      <c r="A28" s="133" t="s">
        <v>45</v>
      </c>
      <c r="B28" s="119" t="s">
        <v>34</v>
      </c>
      <c r="C28" s="62"/>
      <c r="D28" s="21"/>
      <c r="E28" s="141" t="s">
        <v>48</v>
      </c>
      <c r="F28" s="142"/>
    </row>
    <row r="29" spans="1:6" ht="13.05" customHeight="1" x14ac:dyDescent="0.3">
      <c r="A29" s="134"/>
      <c r="B29" s="120"/>
      <c r="C29" s="63"/>
      <c r="D29" s="21"/>
      <c r="E29" s="114" t="s">
        <v>50</v>
      </c>
      <c r="F29" s="115"/>
    </row>
    <row r="30" spans="1:6" ht="13.05" customHeight="1" x14ac:dyDescent="0.3">
      <c r="A30" s="134"/>
      <c r="B30" s="120"/>
      <c r="C30" s="63"/>
      <c r="D30" s="21"/>
      <c r="E30" s="114" t="s">
        <v>49</v>
      </c>
      <c r="F30" s="115"/>
    </row>
    <row r="31" spans="1:6" ht="13.05" customHeight="1" thickBot="1" x14ac:dyDescent="0.35">
      <c r="A31" s="134"/>
      <c r="B31" s="121"/>
      <c r="C31" s="64"/>
      <c r="D31" s="21"/>
      <c r="E31" s="114" t="s">
        <v>51</v>
      </c>
      <c r="F31" s="115"/>
    </row>
    <row r="32" spans="1:6" ht="13.05" customHeight="1" x14ac:dyDescent="0.3">
      <c r="A32" s="134"/>
      <c r="B32" s="121" t="s">
        <v>35</v>
      </c>
      <c r="C32" s="62"/>
      <c r="D32" s="21"/>
      <c r="E32" s="114" t="s">
        <v>52</v>
      </c>
      <c r="F32" s="115"/>
    </row>
    <row r="33" spans="1:6" ht="13.05" customHeight="1" x14ac:dyDescent="0.3">
      <c r="A33" s="134"/>
      <c r="B33" s="121"/>
      <c r="C33" s="65"/>
      <c r="D33" s="21"/>
      <c r="E33" s="114" t="s">
        <v>53</v>
      </c>
      <c r="F33" s="115"/>
    </row>
    <row r="34" spans="1:6" ht="13.05" customHeight="1" x14ac:dyDescent="0.3">
      <c r="A34" s="134"/>
      <c r="B34" s="121"/>
      <c r="C34" s="65"/>
      <c r="D34" s="21"/>
      <c r="E34" s="114" t="s">
        <v>54</v>
      </c>
      <c r="F34" s="115"/>
    </row>
    <row r="35" spans="1:6" ht="13.05" customHeight="1" thickBot="1" x14ac:dyDescent="0.35">
      <c r="A35" s="134"/>
      <c r="B35" s="121"/>
      <c r="C35" s="64"/>
      <c r="D35" s="21"/>
      <c r="E35" s="114" t="s">
        <v>51</v>
      </c>
      <c r="F35" s="115"/>
    </row>
    <row r="36" spans="1:6" ht="13.05" customHeight="1" x14ac:dyDescent="0.3">
      <c r="A36" s="134"/>
      <c r="B36" s="121" t="s">
        <v>36</v>
      </c>
      <c r="C36" s="62"/>
      <c r="D36" s="21"/>
      <c r="E36" s="114" t="s">
        <v>52</v>
      </c>
      <c r="F36" s="115"/>
    </row>
    <row r="37" spans="1:6" ht="13.05" customHeight="1" x14ac:dyDescent="0.3">
      <c r="A37" s="134"/>
      <c r="B37" s="122"/>
      <c r="C37" s="66"/>
      <c r="D37" s="21"/>
      <c r="E37" s="114" t="s">
        <v>55</v>
      </c>
      <c r="F37" s="115"/>
    </row>
    <row r="38" spans="1:6" ht="13.05" customHeight="1" x14ac:dyDescent="0.3">
      <c r="A38" s="134"/>
      <c r="B38" s="122"/>
      <c r="C38" s="66"/>
      <c r="D38" s="21"/>
      <c r="E38" s="114" t="s">
        <v>56</v>
      </c>
      <c r="F38" s="115"/>
    </row>
    <row r="39" spans="1:6" ht="13.05" customHeight="1" thickBot="1" x14ac:dyDescent="0.35">
      <c r="A39" s="135"/>
      <c r="B39" s="123"/>
      <c r="C39" s="64"/>
      <c r="D39" s="21"/>
      <c r="E39" s="114" t="s">
        <v>57</v>
      </c>
      <c r="F39" s="115"/>
    </row>
    <row r="40" spans="1:6" ht="13.05" customHeight="1" x14ac:dyDescent="0.3">
      <c r="A40" s="136" t="s">
        <v>46</v>
      </c>
      <c r="B40" s="148" t="s">
        <v>37</v>
      </c>
      <c r="C40" s="67"/>
      <c r="D40" s="21"/>
      <c r="E40" s="114" t="s">
        <v>58</v>
      </c>
      <c r="F40" s="115"/>
    </row>
    <row r="41" spans="1:6" ht="13.05" customHeight="1" x14ac:dyDescent="0.3">
      <c r="A41" s="137"/>
      <c r="B41" s="149"/>
      <c r="C41" s="68"/>
      <c r="D41" s="21"/>
      <c r="E41" s="40"/>
      <c r="F41" s="41"/>
    </row>
    <row r="42" spans="1:6" ht="13.05" customHeight="1" x14ac:dyDescent="0.3">
      <c r="A42" s="137"/>
      <c r="B42" s="149"/>
      <c r="C42" s="68"/>
      <c r="D42" s="21"/>
      <c r="E42" s="40"/>
      <c r="F42" s="41"/>
    </row>
    <row r="43" spans="1:6" ht="13.05" customHeight="1" thickBot="1" x14ac:dyDescent="0.35">
      <c r="A43" s="137"/>
      <c r="B43" s="143"/>
      <c r="C43" s="69"/>
      <c r="D43" s="21"/>
      <c r="E43" s="114"/>
      <c r="F43" s="115"/>
    </row>
    <row r="44" spans="1:6" ht="13.05" customHeight="1" x14ac:dyDescent="0.3">
      <c r="A44" s="137"/>
      <c r="B44" s="143" t="s">
        <v>38</v>
      </c>
      <c r="C44" s="67"/>
      <c r="D44" s="21"/>
      <c r="E44" s="114"/>
      <c r="F44" s="115"/>
    </row>
    <row r="45" spans="1:6" ht="13.05" customHeight="1" x14ac:dyDescent="0.3">
      <c r="A45" s="137"/>
      <c r="B45" s="143"/>
      <c r="C45" s="70"/>
      <c r="D45" s="21"/>
      <c r="E45" s="40"/>
      <c r="F45" s="41"/>
    </row>
    <row r="46" spans="1:6" ht="13.05" customHeight="1" x14ac:dyDescent="0.3">
      <c r="A46" s="137"/>
      <c r="B46" s="143"/>
      <c r="C46" s="70"/>
      <c r="D46" s="21"/>
      <c r="E46" s="40"/>
      <c r="F46" s="41"/>
    </row>
    <row r="47" spans="1:6" ht="13.05" customHeight="1" thickBot="1" x14ac:dyDescent="0.35">
      <c r="A47" s="137"/>
      <c r="B47" s="143"/>
      <c r="C47" s="69"/>
      <c r="D47" s="21"/>
      <c r="E47" s="114"/>
      <c r="F47" s="115"/>
    </row>
    <row r="48" spans="1:6" ht="13.05" customHeight="1" x14ac:dyDescent="0.3">
      <c r="A48" s="137"/>
      <c r="B48" s="143" t="s">
        <v>39</v>
      </c>
      <c r="C48" s="67"/>
      <c r="D48" s="21"/>
      <c r="E48" s="114"/>
      <c r="F48" s="115"/>
    </row>
    <row r="49" spans="1:6" ht="13.05" customHeight="1" x14ac:dyDescent="0.3">
      <c r="A49" s="137"/>
      <c r="B49" s="144"/>
      <c r="C49" s="71"/>
      <c r="D49" s="21"/>
      <c r="E49" s="40"/>
      <c r="F49" s="41"/>
    </row>
    <row r="50" spans="1:6" ht="13.05" customHeight="1" x14ac:dyDescent="0.3">
      <c r="A50" s="137"/>
      <c r="B50" s="144"/>
      <c r="C50" s="71"/>
      <c r="D50" s="21"/>
      <c r="E50" s="40"/>
      <c r="F50" s="41"/>
    </row>
    <row r="51" spans="1:6" ht="13.05" customHeight="1" thickBot="1" x14ac:dyDescent="0.35">
      <c r="A51" s="138"/>
      <c r="B51" s="145"/>
      <c r="C51" s="69"/>
      <c r="D51" s="21"/>
      <c r="E51" s="114"/>
      <c r="F51" s="115"/>
    </row>
    <row r="52" spans="1:6" ht="17.399999999999999" x14ac:dyDescent="0.35">
      <c r="A52" s="20"/>
      <c r="B52" s="20"/>
      <c r="C52" s="20"/>
      <c r="D52" s="20"/>
      <c r="E52" s="20"/>
      <c r="F52" s="20"/>
    </row>
  </sheetData>
  <mergeCells count="39">
    <mergeCell ref="E40:F40"/>
    <mergeCell ref="B12:B15"/>
    <mergeCell ref="E47:F47"/>
    <mergeCell ref="E48:F48"/>
    <mergeCell ref="E51:F51"/>
    <mergeCell ref="E30:F30"/>
    <mergeCell ref="E29:F29"/>
    <mergeCell ref="E33:F33"/>
    <mergeCell ref="E34:F34"/>
    <mergeCell ref="E37:F37"/>
    <mergeCell ref="E38:F38"/>
    <mergeCell ref="A4:A15"/>
    <mergeCell ref="A16:A27"/>
    <mergeCell ref="A28:A39"/>
    <mergeCell ref="A40:A51"/>
    <mergeCell ref="E24:F24"/>
    <mergeCell ref="E28:F28"/>
    <mergeCell ref="E31:F31"/>
    <mergeCell ref="E32:F32"/>
    <mergeCell ref="E35:F35"/>
    <mergeCell ref="E36:F36"/>
    <mergeCell ref="B44:B47"/>
    <mergeCell ref="B48:B51"/>
    <mergeCell ref="B16:B19"/>
    <mergeCell ref="B40:B43"/>
    <mergeCell ref="E43:F43"/>
    <mergeCell ref="E44:F44"/>
    <mergeCell ref="B1:C2"/>
    <mergeCell ref="B3:C3"/>
    <mergeCell ref="E1:F2"/>
    <mergeCell ref="E3:F3"/>
    <mergeCell ref="E39:F39"/>
    <mergeCell ref="B20:B23"/>
    <mergeCell ref="B24:B27"/>
    <mergeCell ref="B28:B31"/>
    <mergeCell ref="B32:B35"/>
    <mergeCell ref="B36:B39"/>
    <mergeCell ref="B4:B7"/>
    <mergeCell ref="B8:B11"/>
  </mergeCells>
  <pageMargins left="0.25" right="0.25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48F6E-B230-46F0-8F5B-F43A5591D2E9}">
  <sheetPr>
    <tabColor theme="9"/>
  </sheetPr>
  <dimension ref="A1:R44"/>
  <sheetViews>
    <sheetView workbookViewId="0">
      <selection activeCell="G9" sqref="G9"/>
    </sheetView>
  </sheetViews>
  <sheetFormatPr defaultRowHeight="14.4" x14ac:dyDescent="0.3"/>
  <cols>
    <col min="1" max="1" width="25.33203125" style="72" customWidth="1"/>
    <col min="2" max="2" width="14.5546875" style="72" customWidth="1"/>
    <col min="3" max="3" width="11.88671875" style="95" customWidth="1"/>
    <col min="4" max="4" width="16.44140625" style="72" customWidth="1"/>
    <col min="5" max="5" width="13.88671875" style="95" bestFit="1" customWidth="1"/>
    <col min="6" max="6" width="8.88671875" style="72"/>
    <col min="7" max="7" width="23.44140625" style="72" customWidth="1"/>
    <col min="8" max="8" width="14.5546875" style="95" customWidth="1"/>
    <col min="9" max="9" width="15.109375" style="72" customWidth="1"/>
    <col min="10" max="10" width="12.33203125" style="72" customWidth="1"/>
    <col min="11" max="11" width="14.77734375" style="72" customWidth="1"/>
    <col min="12" max="14" width="8.88671875" style="72"/>
    <col min="15" max="18" width="0" style="72" hidden="1" customWidth="1"/>
    <col min="19" max="16384" width="8.88671875" style="72"/>
  </cols>
  <sheetData>
    <row r="1" spans="1:18" ht="46.2" x14ac:dyDescent="0.85">
      <c r="A1" s="109" t="s">
        <v>101</v>
      </c>
      <c r="B1" s="108"/>
      <c r="C1" s="108"/>
      <c r="D1" s="108"/>
      <c r="E1" s="108"/>
      <c r="F1" s="108"/>
      <c r="G1" s="110" t="s">
        <v>100</v>
      </c>
      <c r="H1" s="110"/>
      <c r="I1" s="110"/>
      <c r="J1" s="110"/>
      <c r="K1" s="110"/>
      <c r="L1" s="236"/>
      <c r="M1" s="236"/>
    </row>
    <row r="2" spans="1:18" x14ac:dyDescent="0.3">
      <c r="G2"/>
      <c r="H2" s="98"/>
      <c r="I2"/>
      <c r="J2"/>
      <c r="K2"/>
      <c r="L2"/>
      <c r="M2"/>
    </row>
    <row r="3" spans="1:18" x14ac:dyDescent="0.3">
      <c r="A3" s="241" t="s">
        <v>85</v>
      </c>
      <c r="B3" s="241" t="s">
        <v>86</v>
      </c>
      <c r="C3" s="242" t="s">
        <v>63</v>
      </c>
      <c r="D3" s="241" t="s">
        <v>62</v>
      </c>
      <c r="E3" s="242" t="s">
        <v>92</v>
      </c>
      <c r="G3" s="230"/>
      <c r="H3" s="231" t="s">
        <v>102</v>
      </c>
      <c r="I3" s="230" t="s">
        <v>103</v>
      </c>
      <c r="J3" s="230" t="s">
        <v>104</v>
      </c>
      <c r="K3" s="237" t="s">
        <v>111</v>
      </c>
      <c r="L3"/>
      <c r="M3"/>
      <c r="O3" s="72" t="s">
        <v>95</v>
      </c>
      <c r="P3" s="96">
        <f>'Production Goals'!B9</f>
        <v>0</v>
      </c>
      <c r="R3" s="72" t="s">
        <v>90</v>
      </c>
    </row>
    <row r="4" spans="1:18" x14ac:dyDescent="0.3">
      <c r="A4" s="72" t="s">
        <v>93</v>
      </c>
      <c r="B4" s="72" t="s">
        <v>90</v>
      </c>
      <c r="C4" s="97">
        <v>820</v>
      </c>
      <c r="D4" s="72" t="s">
        <v>98</v>
      </c>
      <c r="E4" s="95" cm="1">
        <f t="array" ref="E4">_xlfn.IFS(B4="Annually", Table1[[#This Row],[Amount]],B4="Quarterly",Table1[[#This Row],[Amount]]*4,B4="Monthly",Table1[[#This Row],[Amount]]*12,B4="Per Listing",Table1[[#This Row],[Amount]]*$P$3, B4="Per Buyer Side",Table1[[#This Row],[Amount]]*$P$4,B4="",0)</f>
        <v>820</v>
      </c>
      <c r="G4" s="230" t="s">
        <v>64</v>
      </c>
      <c r="H4" s="238">
        <f>SUMIF(D:D,"Marketing",E:E)</f>
        <v>2988</v>
      </c>
      <c r="I4" s="239">
        <f>'Expense Tracker'!I4</f>
        <v>0</v>
      </c>
      <c r="J4" s="240">
        <f>IF(H4&gt;0,I4/H4,"-")</f>
        <v>0</v>
      </c>
      <c r="K4" s="239">
        <f>H4-I4</f>
        <v>2988</v>
      </c>
      <c r="L4"/>
      <c r="M4"/>
      <c r="O4" s="72" t="s">
        <v>94</v>
      </c>
      <c r="P4" s="96">
        <f>'Production Goals'!B10</f>
        <v>0</v>
      </c>
      <c r="R4" s="72" t="s">
        <v>87</v>
      </c>
    </row>
    <row r="5" spans="1:18" x14ac:dyDescent="0.3">
      <c r="A5" s="72" t="s">
        <v>96</v>
      </c>
      <c r="B5" s="72" t="s">
        <v>87</v>
      </c>
      <c r="C5" s="95">
        <v>195.8</v>
      </c>
      <c r="D5" s="72" t="s">
        <v>98</v>
      </c>
      <c r="E5" s="95" cm="1">
        <f t="array" ref="E5">_xlfn.IFS(B5="Annually", Table1[[#This Row],[Amount]],B5="Quarterly",Table1[[#This Row],[Amount]]*4,B5="Monthly",Table1[[#This Row],[Amount]]*12,B5="Per Listing",Table1[[#This Row],[Amount]]*$P$3, B5="Per Buyer Side",Table1[[#This Row],[Amount]]*$P$4,B5="",0)</f>
        <v>783.2</v>
      </c>
      <c r="G5" s="230" t="s">
        <v>65</v>
      </c>
      <c r="H5" s="238">
        <f>SUMIF(D:D,"Supplies",E:E)</f>
        <v>0</v>
      </c>
      <c r="I5" s="239">
        <f>'Expense Tracker'!I5</f>
        <v>0</v>
      </c>
      <c r="J5" s="240" t="str">
        <f>IF(H5&gt;0,I5/H5,"-")</f>
        <v>-</v>
      </c>
      <c r="K5" s="239">
        <f t="shared" ref="K5:K11" si="0">H5-I5</f>
        <v>0</v>
      </c>
      <c r="L5"/>
      <c r="M5"/>
      <c r="R5" s="72" t="s">
        <v>88</v>
      </c>
    </row>
    <row r="6" spans="1:18" x14ac:dyDescent="0.3">
      <c r="A6" s="72" t="s">
        <v>97</v>
      </c>
      <c r="B6" s="72" t="s">
        <v>88</v>
      </c>
      <c r="C6" s="95">
        <v>249</v>
      </c>
      <c r="D6" s="72" t="s">
        <v>64</v>
      </c>
      <c r="E6" s="95" cm="1">
        <f t="array" ref="E6">_xlfn.IFS(B6="Annually", Table1[[#This Row],[Amount]],B6="Quarterly",Table1[[#This Row],[Amount]]*4,B6="Monthly",Table1[[#This Row],[Amount]]*12,B6="Per Listing",Table1[[#This Row],[Amount]]*$P$3, B6="Per Buyer Side",Table1[[#This Row],[Amount]]*$P$4,B6="",0)</f>
        <v>2988</v>
      </c>
      <c r="G6" s="230" t="s">
        <v>98</v>
      </c>
      <c r="H6" s="238">
        <f>SUMIF(D:D,"Dues / Memberships",E:E)</f>
        <v>1603.2</v>
      </c>
      <c r="I6" s="239">
        <f>'Expense Tracker'!I6</f>
        <v>0</v>
      </c>
      <c r="J6" s="240">
        <f>IF(H6&gt;0,I6/H6,"-")</f>
        <v>0</v>
      </c>
      <c r="K6" s="239">
        <f t="shared" si="0"/>
        <v>1603.2</v>
      </c>
      <c r="L6"/>
      <c r="M6"/>
      <c r="R6" s="72" t="s">
        <v>89</v>
      </c>
    </row>
    <row r="7" spans="1:18" x14ac:dyDescent="0.3">
      <c r="E7" s="95" cm="1">
        <f t="array" ref="E7">_xlfn.IFS(B7="Annually", Table1[[#This Row],[Amount]],B7="Quarterly",Table1[[#This Row],[Amount]]*4,B7="Monthly",Table1[[#This Row],[Amount]]*12,B7="Per Listing",Table1[[#This Row],[Amount]]*$P$3, B7="Per Buyer Side",Table1[[#This Row],[Amount]]*$P$4,B7="",0)</f>
        <v>0</v>
      </c>
      <c r="G7" s="230" t="s">
        <v>68</v>
      </c>
      <c r="H7" s="238">
        <f>SUMIF(D:D,"Education",E:E)</f>
        <v>0</v>
      </c>
      <c r="I7" s="239">
        <f>'Expense Tracker'!I7</f>
        <v>0</v>
      </c>
      <c r="J7" s="240" t="str">
        <f>IF(H7&gt;0,I7/H7,"-")</f>
        <v>-</v>
      </c>
      <c r="K7" s="239">
        <f t="shared" si="0"/>
        <v>0</v>
      </c>
      <c r="L7"/>
      <c r="M7"/>
      <c r="R7" s="72" t="s">
        <v>91</v>
      </c>
    </row>
    <row r="8" spans="1:18" x14ac:dyDescent="0.3">
      <c r="E8" s="95" cm="1">
        <f t="array" ref="E8">_xlfn.IFS(B8="Annually", Table1[[#This Row],[Amount]],B8="Quarterly",Table1[[#This Row],[Amount]]*4,B8="Monthly",Table1[[#This Row],[Amount]]*12,B8="Per Listing",Table1[[#This Row],[Amount]]*$P$3, B8="Per Buyer Side",Table1[[#This Row],[Amount]]*$P$4,B8="",0)</f>
        <v>0</v>
      </c>
      <c r="G8" s="230" t="s">
        <v>67</v>
      </c>
      <c r="H8" s="238">
        <f>SUMIF(D:D,"Professional Services",E:E)</f>
        <v>0</v>
      </c>
      <c r="I8" s="239">
        <f>'Expense Tracker'!I8</f>
        <v>0</v>
      </c>
      <c r="J8" s="240" t="str">
        <f>IF(H8&gt;0,I8/H8,"-")</f>
        <v>-</v>
      </c>
      <c r="K8" s="239">
        <f t="shared" si="0"/>
        <v>0</v>
      </c>
      <c r="L8"/>
      <c r="M8"/>
    </row>
    <row r="9" spans="1:18" x14ac:dyDescent="0.3">
      <c r="E9" s="95" cm="1">
        <f t="array" ref="E9">_xlfn.IFS(B9="Annually", Table1[[#This Row],[Amount]],B9="Quarterly",Table1[[#This Row],[Amount]]*4,B9="Monthly",Table1[[#This Row],[Amount]]*12,B9="Per Listing",Table1[[#This Row],[Amount]]*$P$3, B9="Per Buyer Side",Table1[[#This Row],[Amount]]*$P$4,B9="",0)</f>
        <v>0</v>
      </c>
      <c r="G9" s="230" t="s">
        <v>99</v>
      </c>
      <c r="H9" s="238">
        <f>SUMIF(D:D,"Technology / Software",E:E)</f>
        <v>0</v>
      </c>
      <c r="I9" s="239">
        <f>'Expense Tracker'!I9</f>
        <v>0</v>
      </c>
      <c r="J9" s="240" t="str">
        <f>IF(H9&gt;0,I9/H9,"-")</f>
        <v>-</v>
      </c>
      <c r="K9" s="239">
        <f t="shared" si="0"/>
        <v>0</v>
      </c>
      <c r="L9"/>
      <c r="M9"/>
    </row>
    <row r="10" spans="1:18" x14ac:dyDescent="0.3">
      <c r="E10" s="95" cm="1">
        <f t="array" ref="E10">_xlfn.IFS(B10="Annually", Table1[[#This Row],[Amount]],B10="Quarterly",Table1[[#This Row],[Amount]]*4,B10="Monthly",Table1[[#This Row],[Amount]]*12,B10="Per Listing",Table1[[#This Row],[Amount]]*$P$3, B10="Per Buyer Side",Table1[[#This Row],[Amount]]*$P$4,B10="",0)</f>
        <v>0</v>
      </c>
      <c r="G10" s="230" t="s">
        <v>105</v>
      </c>
      <c r="H10" s="238">
        <f>SUMIF(D:D,"Client Appreciation / Gifts",E:E)</f>
        <v>0</v>
      </c>
      <c r="I10" s="239">
        <f>'Expense Tracker'!I10</f>
        <v>0</v>
      </c>
      <c r="J10" s="240" t="str">
        <f>IF(H10&gt;0,I10/H10,"-")</f>
        <v>-</v>
      </c>
      <c r="K10" s="239">
        <f t="shared" si="0"/>
        <v>0</v>
      </c>
      <c r="L10"/>
      <c r="M10"/>
    </row>
    <row r="11" spans="1:18" x14ac:dyDescent="0.3">
      <c r="E11" s="95" cm="1">
        <f t="array" ref="E11">_xlfn.IFS(B11="Annually", Table1[[#This Row],[Amount]],B11="Quarterly",Table1[[#This Row],[Amount]]*4,B11="Monthly",Table1[[#This Row],[Amount]]*12,B11="Per Listing",Table1[[#This Row],[Amount]]*$P$3, B11="Per Buyer Side",Table1[[#This Row],[Amount]]*$P$4,B11="",0)</f>
        <v>0</v>
      </c>
      <c r="G11" s="230" t="s">
        <v>66</v>
      </c>
      <c r="H11" s="238">
        <f>SUMIF(D:D,"Business Meals",E:E)</f>
        <v>0</v>
      </c>
      <c r="I11" s="239">
        <f>'Expense Tracker'!I11</f>
        <v>0</v>
      </c>
      <c r="J11" s="240" t="str">
        <f>IF(H11&gt;0,I11/H11,"-")</f>
        <v>-</v>
      </c>
      <c r="K11" s="239">
        <f t="shared" si="0"/>
        <v>0</v>
      </c>
      <c r="L11"/>
      <c r="M11"/>
    </row>
    <row r="12" spans="1:18" ht="15" thickBot="1" x14ac:dyDescent="0.35">
      <c r="G12"/>
      <c r="H12" s="98"/>
      <c r="I12"/>
      <c r="J12"/>
      <c r="K12"/>
      <c r="L12"/>
      <c r="M12"/>
    </row>
    <row r="13" spans="1:18" ht="15" thickBot="1" x14ac:dyDescent="0.35">
      <c r="E13" s="95" cm="1">
        <f t="array" ref="E13">_xlfn.IFS(B13="Annually", Table1[[#This Row],[Amount]],B13="Quarterly",Table1[[#This Row],[Amount]]*4,B13="Monthly",Table1[[#This Row],[Amount]]*12,B13="Per Listing",Table1[[#This Row],[Amount]]*$P$3, B13="Per Buyer Side",Table1[[#This Row],[Amount]]*$P$4,B13="",0)</f>
        <v>0</v>
      </c>
      <c r="G13" s="232" t="s">
        <v>106</v>
      </c>
      <c r="H13" s="233">
        <f>SUM(H4:H11)</f>
        <v>4591.2</v>
      </c>
      <c r="I13" s="234"/>
      <c r="J13" s="234"/>
      <c r="K13" s="235"/>
      <c r="L13"/>
      <c r="M13"/>
    </row>
    <row r="14" spans="1:18" x14ac:dyDescent="0.3">
      <c r="E14" s="95" cm="1">
        <f t="array" ref="E14">_xlfn.IFS(B14="Annually", Table1[[#This Row],[Amount]],B14="Quarterly",Table1[[#This Row],[Amount]]*4,B14="Monthly",Table1[[#This Row],[Amount]]*12,B14="Per Listing",Table1[[#This Row],[Amount]]*$P$3, B14="Per Buyer Side",Table1[[#This Row],[Amount]]*$P$4,B14="",0)</f>
        <v>0</v>
      </c>
    </row>
    <row r="15" spans="1:18" x14ac:dyDescent="0.3">
      <c r="E15" s="95" cm="1">
        <f t="array" ref="E15">_xlfn.IFS(B15="Annually", Table1[[#This Row],[Amount]],B15="Quarterly",Table1[[#This Row],[Amount]]*4,B15="Monthly",Table1[[#This Row],[Amount]]*12,B15="Per Listing",Table1[[#This Row],[Amount]]*$P$3, B15="Per Buyer Side",Table1[[#This Row],[Amount]]*$P$4,B15="",0)</f>
        <v>0</v>
      </c>
    </row>
    <row r="16" spans="1:18" x14ac:dyDescent="0.3">
      <c r="E16" s="95" cm="1">
        <f t="array" ref="E16">_xlfn.IFS(B16="Annually", Table1[[#This Row],[Amount]],B16="Quarterly",Table1[[#This Row],[Amount]]*4,B16="Monthly",Table1[[#This Row],[Amount]]*12,B16="Per Listing",Table1[[#This Row],[Amount]]*$P$3, B16="Per Buyer Side",Table1[[#This Row],[Amount]]*$P$4,B16="",0)</f>
        <v>0</v>
      </c>
    </row>
    <row r="17" spans="5:5" x14ac:dyDescent="0.3">
      <c r="E17" s="95" cm="1">
        <f t="array" ref="E17">_xlfn.IFS(B17="Annually", Table1[[#This Row],[Amount]],B17="Quarterly",Table1[[#This Row],[Amount]]*4,B17="Monthly",Table1[[#This Row],[Amount]]*12,B17="Per Listing",Table1[[#This Row],[Amount]]*$P$3, B17="Per Buyer Side",Table1[[#This Row],[Amount]]*$P$4,B17="",0)</f>
        <v>0</v>
      </c>
    </row>
    <row r="18" spans="5:5" x14ac:dyDescent="0.3">
      <c r="E18" s="95" cm="1">
        <f t="array" ref="E18">_xlfn.IFS(B18="Annually", Table1[[#This Row],[Amount]],B18="Quarterly",Table1[[#This Row],[Amount]]*4,B18="Monthly",Table1[[#This Row],[Amount]]*12,B18="Per Listing",Table1[[#This Row],[Amount]]*$P$3, B18="Per Buyer Side",Table1[[#This Row],[Amount]]*$P$4,B18="",0)</f>
        <v>0</v>
      </c>
    </row>
    <row r="19" spans="5:5" x14ac:dyDescent="0.3">
      <c r="E19" s="95" cm="1">
        <f t="array" ref="E19">_xlfn.IFS(B19="Annually", Table1[[#This Row],[Amount]],B19="Quarterly",Table1[[#This Row],[Amount]]*4,B19="Monthly",Table1[[#This Row],[Amount]]*12,B19="Per Listing",Table1[[#This Row],[Amount]]*$P$3, B19="Per Buyer Side",Table1[[#This Row],[Amount]]*$P$4,B19="",0)</f>
        <v>0</v>
      </c>
    </row>
    <row r="20" spans="5:5" x14ac:dyDescent="0.3">
      <c r="E20" s="95" cm="1">
        <f t="array" ref="E20">_xlfn.IFS(B20="Annually", Table1[[#This Row],[Amount]],B20="Quarterly",Table1[[#This Row],[Amount]]*4,B20="Monthly",Table1[[#This Row],[Amount]]*12,B20="Per Listing",Table1[[#This Row],[Amount]]*$P$3, B20="Per Buyer Side",Table1[[#This Row],[Amount]]*$P$4,B20="",0)</f>
        <v>0</v>
      </c>
    </row>
    <row r="21" spans="5:5" x14ac:dyDescent="0.3">
      <c r="E21" s="95" cm="1">
        <f t="array" ref="E21">_xlfn.IFS(B21="Annually", Table1[[#This Row],[Amount]],B21="Quarterly",Table1[[#This Row],[Amount]]*4,B21="Monthly",Table1[[#This Row],[Amount]]*12,B21="Per Listing",Table1[[#This Row],[Amount]]*$P$3, B21="Per Buyer Side",Table1[[#This Row],[Amount]]*$P$4,B21="",0)</f>
        <v>0</v>
      </c>
    </row>
    <row r="22" spans="5:5" x14ac:dyDescent="0.3">
      <c r="E22" s="95" cm="1">
        <f t="array" ref="E22">_xlfn.IFS(B22="Annually", Table1[[#This Row],[Amount]],B22="Quarterly",Table1[[#This Row],[Amount]]*4,B22="Monthly",Table1[[#This Row],[Amount]]*12,B22="Per Listing",Table1[[#This Row],[Amount]]*$P$3, B22="Per Buyer Side",Table1[[#This Row],[Amount]]*$P$4,B22="",0)</f>
        <v>0</v>
      </c>
    </row>
    <row r="23" spans="5:5" x14ac:dyDescent="0.3">
      <c r="E23" s="95" cm="1">
        <f t="array" ref="E23">_xlfn.IFS(B23="Annually", Table1[[#This Row],[Amount]],B23="Quarterly",Table1[[#This Row],[Amount]]*4,B23="Monthly",Table1[[#This Row],[Amount]]*12,B23="Per Listing",Table1[[#This Row],[Amount]]*$P$3, B23="Per Buyer Side",Table1[[#This Row],[Amount]]*$P$4,B23="",0)</f>
        <v>0</v>
      </c>
    </row>
    <row r="24" spans="5:5" x14ac:dyDescent="0.3">
      <c r="E24" s="95" cm="1">
        <f t="array" ref="E24">_xlfn.IFS(B24="Annually", Table1[[#This Row],[Amount]],B24="Quarterly",Table1[[#This Row],[Amount]]*4,B24="Monthly",Table1[[#This Row],[Amount]]*12,B24="Per Listing",Table1[[#This Row],[Amount]]*$P$3, B24="Per Buyer Side",Table1[[#This Row],[Amount]]*$P$4,B24="",0)</f>
        <v>0</v>
      </c>
    </row>
    <row r="25" spans="5:5" x14ac:dyDescent="0.3">
      <c r="E25" s="95" cm="1">
        <f t="array" ref="E25">_xlfn.IFS(B25="Annually", Table1[[#This Row],[Amount]],B25="Quarterly",Table1[[#This Row],[Amount]]*4,B25="Monthly",Table1[[#This Row],[Amount]]*12,B25="Per Listing",Table1[[#This Row],[Amount]]*$P$3, B25="Per Buyer Side",Table1[[#This Row],[Amount]]*$P$4,B25="",0)</f>
        <v>0</v>
      </c>
    </row>
    <row r="26" spans="5:5" x14ac:dyDescent="0.3">
      <c r="E26" s="95" cm="1">
        <f t="array" ref="E26">_xlfn.IFS(B26="Annually", Table1[[#This Row],[Amount]],B26="Quarterly",Table1[[#This Row],[Amount]]*4,B26="Monthly",Table1[[#This Row],[Amount]]*12,B26="Per Listing",Table1[[#This Row],[Amount]]*$P$3, B26="Per Buyer Side",Table1[[#This Row],[Amount]]*$P$4,B26="",0)</f>
        <v>0</v>
      </c>
    </row>
    <row r="27" spans="5:5" x14ac:dyDescent="0.3">
      <c r="E27" s="95" cm="1">
        <f t="array" ref="E27">_xlfn.IFS(B27="Annually", Table1[[#This Row],[Amount]],B27="Quarterly",Table1[[#This Row],[Amount]]*4,B27="Monthly",Table1[[#This Row],[Amount]]*12,B27="Per Listing",Table1[[#This Row],[Amount]]*$P$3, B27="Per Buyer Side",Table1[[#This Row],[Amount]]*$P$4,B27="",0)</f>
        <v>0</v>
      </c>
    </row>
    <row r="28" spans="5:5" x14ac:dyDescent="0.3">
      <c r="E28" s="95" cm="1">
        <f t="array" ref="E28">_xlfn.IFS(B28="Annually", Table1[[#This Row],[Amount]],B28="Quarterly",Table1[[#This Row],[Amount]]*4,B28="Monthly",Table1[[#This Row],[Amount]]*12,B28="Per Listing",Table1[[#This Row],[Amount]]*$P$3, B28="Per Buyer Side",Table1[[#This Row],[Amount]]*$P$4,B28="",0)</f>
        <v>0</v>
      </c>
    </row>
    <row r="29" spans="5:5" x14ac:dyDescent="0.3">
      <c r="E29" s="95" cm="1">
        <f t="array" ref="E29">_xlfn.IFS(B29="Annually", Table1[[#This Row],[Amount]],B29="Quarterly",Table1[[#This Row],[Amount]]*4,B29="Monthly",Table1[[#This Row],[Amount]]*12,B29="Per Listing",Table1[[#This Row],[Amount]]*$P$3, B29="Per Buyer Side",Table1[[#This Row],[Amount]]*$P$4,B29="",0)</f>
        <v>0</v>
      </c>
    </row>
    <row r="30" spans="5:5" x14ac:dyDescent="0.3">
      <c r="E30" s="95" cm="1">
        <f t="array" ref="E30">_xlfn.IFS(B30="Annually", Table1[[#This Row],[Amount]],B30="Quarterly",Table1[[#This Row],[Amount]]*4,B30="Monthly",Table1[[#This Row],[Amount]]*12,B30="Per Listing",Table1[[#This Row],[Amount]]*$P$3, B30="Per Buyer Side",Table1[[#This Row],[Amount]]*$P$4,B30="",0)</f>
        <v>0</v>
      </c>
    </row>
    <row r="31" spans="5:5" x14ac:dyDescent="0.3">
      <c r="E31" s="95" cm="1">
        <f t="array" ref="E31">_xlfn.IFS(B31="Annually", Table1[[#This Row],[Amount]],B31="Quarterly",Table1[[#This Row],[Amount]]*4,B31="Monthly",Table1[[#This Row],[Amount]]*12,B31="Per Listing",Table1[[#This Row],[Amount]]*$P$3, B31="Per Buyer Side",Table1[[#This Row],[Amount]]*$P$4,B31="",0)</f>
        <v>0</v>
      </c>
    </row>
    <row r="32" spans="5:5" x14ac:dyDescent="0.3">
      <c r="E32" s="95" cm="1">
        <f t="array" ref="E32">_xlfn.IFS(B32="Annually", Table1[[#This Row],[Amount]],B32="Quarterly",Table1[[#This Row],[Amount]]*4,B32="Monthly",Table1[[#This Row],[Amount]]*12,B32="Per Listing",Table1[[#This Row],[Amount]]*$P$3, B32="Per Buyer Side",Table1[[#This Row],[Amount]]*$P$4,B32="",0)</f>
        <v>0</v>
      </c>
    </row>
    <row r="33" spans="5:5" x14ac:dyDescent="0.3">
      <c r="E33" s="95" cm="1">
        <f t="array" ref="E33">_xlfn.IFS(B33="Annually", Table1[[#This Row],[Amount]],B33="Quarterly",Table1[[#This Row],[Amount]]*4,B33="Monthly",Table1[[#This Row],[Amount]]*12,B33="Per Listing",Table1[[#This Row],[Amount]]*$P$3, B33="Per Buyer Side",Table1[[#This Row],[Amount]]*$P$4,B33="",0)</f>
        <v>0</v>
      </c>
    </row>
    <row r="34" spans="5:5" x14ac:dyDescent="0.3">
      <c r="E34" s="95" cm="1">
        <f t="array" ref="E34">_xlfn.IFS(B34="Annually", Table1[[#This Row],[Amount]],B34="Quarterly",Table1[[#This Row],[Amount]]*4,B34="Monthly",Table1[[#This Row],[Amount]]*12,B34="Per Listing",Table1[[#This Row],[Amount]]*$P$3, B34="Per Buyer Side",Table1[[#This Row],[Amount]]*$P$4,B34="",0)</f>
        <v>0</v>
      </c>
    </row>
    <row r="35" spans="5:5" x14ac:dyDescent="0.3">
      <c r="E35" s="95" cm="1">
        <f t="array" ref="E35">_xlfn.IFS(B35="Annually", Table1[[#This Row],[Amount]],B35="Quarterly",Table1[[#This Row],[Amount]]*4,B35="Monthly",Table1[[#This Row],[Amount]]*12,B35="Per Listing",Table1[[#This Row],[Amount]]*$P$3, B35="Per Buyer Side",Table1[[#This Row],[Amount]]*$P$4,B35="",0)</f>
        <v>0</v>
      </c>
    </row>
    <row r="36" spans="5:5" x14ac:dyDescent="0.3">
      <c r="E36" s="95" cm="1">
        <f t="array" ref="E36">_xlfn.IFS(B36="Annually", Table1[[#This Row],[Amount]],B36="Quarterly",Table1[[#This Row],[Amount]]*4,B36="Monthly",Table1[[#This Row],[Amount]]*12,B36="Per Listing",Table1[[#This Row],[Amount]]*$P$3, B36="Per Buyer Side",Table1[[#This Row],[Amount]]*$P$4,B36="",0)</f>
        <v>0</v>
      </c>
    </row>
    <row r="37" spans="5:5" x14ac:dyDescent="0.3">
      <c r="E37" s="95" cm="1">
        <f t="array" ref="E37">_xlfn.IFS(B37="Annually", Table1[[#This Row],[Amount]],B37="Quarterly",Table1[[#This Row],[Amount]]*4,B37="Monthly",Table1[[#This Row],[Amount]]*12,B37="Per Listing",Table1[[#This Row],[Amount]]*$P$3, B37="Per Buyer Side",Table1[[#This Row],[Amount]]*$P$4,B37="",0)</f>
        <v>0</v>
      </c>
    </row>
    <row r="38" spans="5:5" x14ac:dyDescent="0.3">
      <c r="E38" s="95" cm="1">
        <f t="array" ref="E38">_xlfn.IFS(B38="Annually", Table1[[#This Row],[Amount]],B38="Quarterly",Table1[[#This Row],[Amount]]*4,B38="Monthly",Table1[[#This Row],[Amount]]*12,B38="Per Listing",Table1[[#This Row],[Amount]]*$P$3, B38="Per Buyer Side",Table1[[#This Row],[Amount]]*$P$4,B38="",0)</f>
        <v>0</v>
      </c>
    </row>
    <row r="39" spans="5:5" x14ac:dyDescent="0.3">
      <c r="E39" s="95" cm="1">
        <f t="array" ref="E39">_xlfn.IFS(B39="Annually", Table1[[#This Row],[Amount]],B39="Quarterly",Table1[[#This Row],[Amount]]*4,B39="Monthly",Table1[[#This Row],[Amount]]*12,B39="Per Listing",Table1[[#This Row],[Amount]]*$P$3, B39="Per Buyer Side",Table1[[#This Row],[Amount]]*$P$4,B39="",0)</f>
        <v>0</v>
      </c>
    </row>
    <row r="40" spans="5:5" x14ac:dyDescent="0.3">
      <c r="E40" s="95" cm="1">
        <f t="array" ref="E40">_xlfn.IFS(B40="Annually", Table1[[#This Row],[Amount]],B40="Quarterly",Table1[[#This Row],[Amount]]*4,B40="Monthly",Table1[[#This Row],[Amount]]*12,B40="Per Listing",Table1[[#This Row],[Amount]]*$P$3, B40="Per Buyer Side",Table1[[#This Row],[Amount]]*$P$4,B40="",0)</f>
        <v>0</v>
      </c>
    </row>
    <row r="41" spans="5:5" x14ac:dyDescent="0.3">
      <c r="E41" s="95" cm="1">
        <f t="array" ref="E41">_xlfn.IFS(B41="Annually", Table1[[#This Row],[Amount]],B41="Quarterly",Table1[[#This Row],[Amount]]*4,B41="Monthly",Table1[[#This Row],[Amount]]*12,B41="Per Listing",Table1[[#This Row],[Amount]]*$P$3, B41="Per Buyer Side",Table1[[#This Row],[Amount]]*$P$4,B41="",0)</f>
        <v>0</v>
      </c>
    </row>
    <row r="42" spans="5:5" x14ac:dyDescent="0.3">
      <c r="E42" s="95" cm="1">
        <f t="array" ref="E42">_xlfn.IFS(B42="Annually", Table1[[#This Row],[Amount]],B42="Quarterly",Table1[[#This Row],[Amount]]*4,B42="Monthly",Table1[[#This Row],[Amount]]*12,B42="Per Listing",Table1[[#This Row],[Amount]]*$P$3, B42="Per Buyer Side",Table1[[#This Row],[Amount]]*$P$4,B42="",0)</f>
        <v>0</v>
      </c>
    </row>
    <row r="43" spans="5:5" x14ac:dyDescent="0.3">
      <c r="E43" s="95" cm="1">
        <f t="array" ref="E43">_xlfn.IFS(B43="Annually", Table1[[#This Row],[Amount]],B43="Quarterly",Table1[[#This Row],[Amount]]*4,B43="Monthly",Table1[[#This Row],[Amount]]*12,B43="Per Listing",Table1[[#This Row],[Amount]]*$P$3, B43="Per Buyer Side",Table1[[#This Row],[Amount]]*$P$4,B43="",0)</f>
        <v>0</v>
      </c>
    </row>
    <row r="44" spans="5:5" x14ac:dyDescent="0.3">
      <c r="E44" s="95" cm="1">
        <f t="array" ref="E44">_xlfn.IFS(B44="Annually", Table1[[#This Row],[Amount]],B44="Quarterly",Table1[[#This Row],[Amount]]*4,B44="Monthly",Table1[[#This Row],[Amount]]*12,B44="Per Listing",Table1[[#This Row],[Amount]]*$P$3, B44="Per Buyer Side",Table1[[#This Row],[Amount]]*$P$4,B44="",0)</f>
        <v>0</v>
      </c>
    </row>
  </sheetData>
  <sheetProtection algorithmName="SHA-512" hashValue="tLHoRKJJVX7SGtGzIi1P7K6li6tN+yJrfyanO/j+GBcbxYE9avYnz4Cda2rLQTbeL56d/CGfyhZLxcL2oapX2w==" saltValue="ml8HdAkxln/TTO3BOZOnLw==" spinCount="100000" sheet="1" objects="1" scenarios="1"/>
  <mergeCells count="2">
    <mergeCell ref="A1:F1"/>
    <mergeCell ref="G1:K1"/>
  </mergeCells>
  <dataValidations count="2">
    <dataValidation type="list" allowBlank="1" showInputMessage="1" showErrorMessage="1" sqref="B4:B44" xr:uid="{A44DEFC1-EE5C-4D2A-B2B3-7D2DC6EA8147}">
      <formula1>$R$3:$R$7</formula1>
    </dataValidation>
    <dataValidation type="list" allowBlank="1" showInputMessage="1" showErrorMessage="1" sqref="D4:D44" xr:uid="{78E38F53-8255-472D-9BA8-282760592721}">
      <formula1>$G$4:$G$11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A59DA-36B0-4FF0-9FEB-14F7D0366BB0}">
  <sheetPr>
    <tabColor rgb="FFFFC000"/>
  </sheetPr>
  <dimension ref="A1:I11"/>
  <sheetViews>
    <sheetView workbookViewId="0">
      <selection activeCell="H3" sqref="H3:I11"/>
    </sheetView>
  </sheetViews>
  <sheetFormatPr defaultRowHeight="14.4" x14ac:dyDescent="0.3"/>
  <cols>
    <col min="1" max="1" width="10.5546875" style="243" customWidth="1"/>
    <col min="2" max="2" width="21.5546875" style="72" customWidth="1"/>
    <col min="3" max="3" width="12" style="95" customWidth="1"/>
    <col min="4" max="5" width="22.5546875" style="72" customWidth="1"/>
    <col min="6" max="7" width="8.88671875" style="72"/>
    <col min="8" max="8" width="22.21875" style="72" bestFit="1" customWidth="1"/>
    <col min="9" max="16384" width="8.88671875" style="72"/>
  </cols>
  <sheetData>
    <row r="1" spans="1:9" ht="36.6" x14ac:dyDescent="0.7">
      <c r="A1" s="109" t="s">
        <v>112</v>
      </c>
      <c r="B1" s="109"/>
      <c r="C1" s="109"/>
      <c r="D1" s="109"/>
      <c r="E1" s="109"/>
    </row>
    <row r="3" spans="1:9" x14ac:dyDescent="0.3">
      <c r="A3" s="243" t="s">
        <v>60</v>
      </c>
      <c r="B3" s="72" t="s">
        <v>61</v>
      </c>
      <c r="C3" s="95" t="s">
        <v>63</v>
      </c>
      <c r="D3" s="72" t="s">
        <v>62</v>
      </c>
      <c r="E3" s="72" t="s">
        <v>69</v>
      </c>
      <c r="H3" s="244"/>
      <c r="I3" s="244" t="s">
        <v>70</v>
      </c>
    </row>
    <row r="4" spans="1:9" x14ac:dyDescent="0.3">
      <c r="H4" s="244" t="s">
        <v>64</v>
      </c>
      <c r="I4" s="98">
        <f t="shared" ref="I4:I8" si="0">SUMIF($D$4:$D$403,H4,$C$4:$C$403)</f>
        <v>0</v>
      </c>
    </row>
    <row r="5" spans="1:9" x14ac:dyDescent="0.3">
      <c r="E5" s="72" t="s">
        <v>113</v>
      </c>
      <c r="H5" s="244" t="s">
        <v>65</v>
      </c>
      <c r="I5" s="98">
        <f t="shared" si="0"/>
        <v>0</v>
      </c>
    </row>
    <row r="6" spans="1:9" x14ac:dyDescent="0.3">
      <c r="H6" s="244" t="s">
        <v>98</v>
      </c>
      <c r="I6" s="98">
        <f t="shared" si="0"/>
        <v>0</v>
      </c>
    </row>
    <row r="7" spans="1:9" x14ac:dyDescent="0.3">
      <c r="H7" s="244" t="s">
        <v>68</v>
      </c>
      <c r="I7" s="98">
        <f>SUMIF($D$4:$D$403,H7,$C$4:$C$403)</f>
        <v>0</v>
      </c>
    </row>
    <row r="8" spans="1:9" x14ac:dyDescent="0.3">
      <c r="H8" s="244" t="s">
        <v>67</v>
      </c>
      <c r="I8" s="98">
        <f t="shared" si="0"/>
        <v>0</v>
      </c>
    </row>
    <row r="9" spans="1:9" x14ac:dyDescent="0.3">
      <c r="H9" s="244" t="s">
        <v>99</v>
      </c>
      <c r="I9" s="98">
        <f>SUMIF($D$4:$D$403,H9,$C$4:$C$403)</f>
        <v>0</v>
      </c>
    </row>
    <row r="10" spans="1:9" x14ac:dyDescent="0.3">
      <c r="H10" s="244" t="s">
        <v>105</v>
      </c>
      <c r="I10" s="98">
        <f>SUMIF($D$4:$D$403,H10,$C$4:$C$403)</f>
        <v>0</v>
      </c>
    </row>
    <row r="11" spans="1:9" x14ac:dyDescent="0.3">
      <c r="H11" s="244" t="s">
        <v>66</v>
      </c>
      <c r="I11" s="98">
        <f>SUMIF($D$4:$D$403,H11,$C$4:$C$403)</f>
        <v>0</v>
      </c>
    </row>
  </sheetData>
  <sheetProtection algorithmName="SHA-512" hashValue="/+fH4DgBwITZ0tNFcWEUmI9G167jnZY56AlxDD81R0feqQV4hQYG46O81FC8oU+lBIV2d6Q3/4HGy5bQzDWrpg==" saltValue="N91+iW2DpIkwWR4XIJJECg==" spinCount="100000" sheet="1" objects="1" scenarios="1" formatColumns="0" formatRows="0" insertColumns="0" insertRows="0"/>
  <mergeCells count="1">
    <mergeCell ref="A1:E1"/>
  </mergeCells>
  <dataValidations count="2">
    <dataValidation type="list" allowBlank="1" showInputMessage="1" showErrorMessage="1" sqref="D403" xr:uid="{5E11D209-3180-4BFB-9D5C-3F7EDF4322AB}">
      <formula1>$H$4:$H$8</formula1>
    </dataValidation>
    <dataValidation type="list" allowBlank="1" showInputMessage="1" showErrorMessage="1" sqref="D4:D402" xr:uid="{BD195601-E845-4BA9-9880-6BC789307516}">
      <formula1>$H$4:$H$11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5049C-FEE8-49E4-963E-D0FE63952446}">
  <sheetPr>
    <tabColor rgb="FFFF0000"/>
  </sheetPr>
  <dimension ref="A1:N122"/>
  <sheetViews>
    <sheetView zoomScaleNormal="100" workbookViewId="0">
      <pane xSplit="14" ySplit="8" topLeftCell="O9" activePane="bottomRight" state="frozen"/>
      <selection pane="topRight" activeCell="M1" sqref="M1"/>
      <selection pane="bottomLeft" activeCell="A8" sqref="A8"/>
      <selection pane="bottomRight" activeCell="E11" sqref="E11"/>
    </sheetView>
  </sheetViews>
  <sheetFormatPr defaultRowHeight="18" x14ac:dyDescent="0.35"/>
  <cols>
    <col min="1" max="1" width="13.6640625" style="193" customWidth="1"/>
    <col min="2" max="2" width="15.109375" style="193" customWidth="1"/>
    <col min="3" max="3" width="13.21875" style="193" customWidth="1"/>
    <col min="4" max="4" width="15.88671875" style="193" customWidth="1"/>
    <col min="5" max="5" width="14.44140625" style="193" customWidth="1"/>
    <col min="6" max="6" width="17.33203125" style="193" customWidth="1"/>
    <col min="7" max="7" width="15.5546875" style="99" customWidth="1"/>
    <col min="8" max="8" width="16.6640625" style="99" customWidth="1"/>
    <col min="9" max="9" width="16" style="99" customWidth="1"/>
    <col min="10" max="10" width="14.44140625" style="99" customWidth="1"/>
    <col min="11" max="11" width="25.77734375" style="99" customWidth="1"/>
    <col min="12" max="12" width="17.77734375" style="99" bestFit="1" customWidth="1"/>
    <col min="13" max="13" width="13.33203125" style="99" customWidth="1"/>
    <col min="14" max="14" width="12.109375" style="99" customWidth="1"/>
    <col min="15" max="16384" width="8.88671875" style="72"/>
  </cols>
  <sheetData>
    <row r="1" spans="1:14" ht="129" customHeight="1" thickBot="1" x14ac:dyDescent="0.4">
      <c r="A1" s="210"/>
      <c r="B1" s="211" t="s">
        <v>83</v>
      </c>
      <c r="C1" s="212" t="s">
        <v>14</v>
      </c>
      <c r="D1" s="213" t="s">
        <v>16</v>
      </c>
      <c r="E1" s="213" t="s">
        <v>15</v>
      </c>
      <c r="F1" s="214" t="s">
        <v>27</v>
      </c>
      <c r="G1" s="104"/>
      <c r="H1" s="104"/>
      <c r="K1" s="104"/>
    </row>
    <row r="2" spans="1:14" x14ac:dyDescent="0.35">
      <c r="A2" s="190" t="s">
        <v>9</v>
      </c>
      <c r="B2" s="205">
        <f>'Production Goals'!B6</f>
        <v>0</v>
      </c>
      <c r="C2" s="206">
        <f>SUMIF(A9:A74, "Pipeline", D9:D74)</f>
        <v>0</v>
      </c>
      <c r="D2" s="207">
        <f>SUMIF(A9:A74, "Pending", D9:D74)</f>
        <v>0</v>
      </c>
      <c r="E2" s="208">
        <f>SUMIF(A9:A74, "Closed", D9:D74)</f>
        <v>0</v>
      </c>
      <c r="F2" s="209">
        <f>B2-(D2+E2)</f>
        <v>0</v>
      </c>
      <c r="G2" s="105"/>
      <c r="H2" s="105"/>
      <c r="K2" s="105"/>
    </row>
    <row r="3" spans="1:14" x14ac:dyDescent="0.35">
      <c r="A3" s="191" t="s">
        <v>12</v>
      </c>
      <c r="B3" s="245">
        <f>'Production Goals'!B9</f>
        <v>0</v>
      </c>
      <c r="C3" s="246">
        <f>COUNTIFS(A9:A74, "Pipeline", C9:C74, "Listing")</f>
        <v>0</v>
      </c>
      <c r="D3" s="247">
        <f>COUNTIFS(A9:A74, "Pending", C9:C74, "Listing")</f>
        <v>0</v>
      </c>
      <c r="E3" s="248">
        <f>COUNTIFS(A9:A74, "Closed", C9:C74, "Listing")</f>
        <v>0</v>
      </c>
      <c r="F3" s="249">
        <f>B3-(D3+E3)</f>
        <v>0</v>
      </c>
      <c r="G3" s="106"/>
      <c r="H3" s="106"/>
      <c r="K3" s="106"/>
    </row>
    <row r="4" spans="1:14" x14ac:dyDescent="0.35">
      <c r="A4" s="191" t="s">
        <v>13</v>
      </c>
      <c r="B4" s="245">
        <f>'Production Goals'!B10</f>
        <v>0</v>
      </c>
      <c r="C4" s="246">
        <f>COUNTIFS(A9:A74, "Pipeline", C9:C74, "Buyer")</f>
        <v>0</v>
      </c>
      <c r="D4" s="247">
        <f>COUNTIFS(A9:A74, "Pending", C9:C74, "Buyer")</f>
        <v>0</v>
      </c>
      <c r="E4" s="248">
        <f>COUNTIFS(A9:A74, "Closed", C9:C74, "Buyer")</f>
        <v>0</v>
      </c>
      <c r="F4" s="249">
        <f>B4-(D4+E4)</f>
        <v>0</v>
      </c>
      <c r="G4" s="106"/>
      <c r="H4" s="106"/>
      <c r="K4" s="106"/>
    </row>
    <row r="5" spans="1:14" ht="18.600000000000001" thickBot="1" x14ac:dyDescent="0.4">
      <c r="A5" s="192" t="s">
        <v>110</v>
      </c>
      <c r="B5" s="250">
        <f>'Production Goals'!B11</f>
        <v>0</v>
      </c>
      <c r="C5" s="251">
        <f>COUNTIFS(A:A,"Pipeline",C:C,"Referral")</f>
        <v>0</v>
      </c>
      <c r="D5" s="252">
        <f>COUNTIFS(A:A,"Pending",C:C,"Referral")</f>
        <v>0</v>
      </c>
      <c r="E5" s="253">
        <f>COUNTIFS(A:A,"Closed",C:C,"Referral")</f>
        <v>0</v>
      </c>
      <c r="F5" s="254">
        <f>B5-(D5+E5)</f>
        <v>0</v>
      </c>
      <c r="G5" s="106"/>
      <c r="H5" s="106"/>
      <c r="K5" s="106"/>
    </row>
    <row r="7" spans="1:14" ht="18.600000000000001" thickBot="1" x14ac:dyDescent="0.4">
      <c r="A7" s="219"/>
    </row>
    <row r="8" spans="1:14" ht="36" customHeight="1" thickBot="1" x14ac:dyDescent="0.35">
      <c r="A8" s="257" t="s">
        <v>59</v>
      </c>
      <c r="B8" s="258" t="s">
        <v>17</v>
      </c>
      <c r="C8" s="258" t="s">
        <v>10</v>
      </c>
      <c r="D8" s="259" t="s">
        <v>11</v>
      </c>
      <c r="E8" s="259" t="s">
        <v>26</v>
      </c>
      <c r="F8" s="260"/>
      <c r="G8" s="194" t="s">
        <v>18</v>
      </c>
      <c r="H8" s="195" t="s">
        <v>19</v>
      </c>
      <c r="I8" s="195" t="s">
        <v>20</v>
      </c>
      <c r="J8" s="195" t="s">
        <v>21</v>
      </c>
      <c r="K8" s="217" t="s">
        <v>22</v>
      </c>
      <c r="L8" s="195" t="s">
        <v>23</v>
      </c>
      <c r="M8" s="195" t="s">
        <v>24</v>
      </c>
      <c r="N8" s="217" t="s">
        <v>25</v>
      </c>
    </row>
    <row r="9" spans="1:14" x14ac:dyDescent="0.35">
      <c r="A9" s="196"/>
      <c r="B9" s="256"/>
      <c r="C9" s="197"/>
      <c r="D9" s="198"/>
      <c r="E9" s="197"/>
      <c r="F9" s="261"/>
      <c r="G9" s="255"/>
      <c r="H9" s="189"/>
      <c r="I9" s="189"/>
      <c r="J9" s="189"/>
      <c r="K9" s="218"/>
      <c r="L9" s="18"/>
      <c r="M9" s="16"/>
      <c r="N9" s="16"/>
    </row>
    <row r="10" spans="1:14" x14ac:dyDescent="0.35">
      <c r="A10" s="196"/>
      <c r="B10" s="256"/>
      <c r="C10" s="197"/>
      <c r="D10" s="198"/>
      <c r="E10" s="197"/>
      <c r="F10" s="261"/>
      <c r="G10" s="7"/>
      <c r="H10" s="1"/>
      <c r="I10" s="1"/>
      <c r="J10" s="1"/>
      <c r="K10" s="2"/>
      <c r="L10" s="7"/>
      <c r="M10" s="1"/>
      <c r="N10" s="1"/>
    </row>
    <row r="11" spans="1:14" x14ac:dyDescent="0.35">
      <c r="A11" s="196"/>
      <c r="B11" s="197"/>
      <c r="C11" s="197"/>
      <c r="D11" s="199"/>
      <c r="E11" s="197"/>
      <c r="F11" s="261"/>
      <c r="G11" s="7"/>
      <c r="H11" s="1"/>
      <c r="I11" s="1"/>
      <c r="J11" s="1"/>
      <c r="K11" s="2"/>
      <c r="L11" s="7"/>
      <c r="M11" s="1"/>
      <c r="N11" s="1"/>
    </row>
    <row r="12" spans="1:14" x14ac:dyDescent="0.35">
      <c r="A12" s="196"/>
      <c r="B12" s="197"/>
      <c r="C12" s="197"/>
      <c r="D12" s="199"/>
      <c r="E12" s="197"/>
      <c r="F12" s="261"/>
      <c r="G12" s="7"/>
      <c r="H12" s="1"/>
      <c r="I12" s="1"/>
      <c r="J12" s="1"/>
      <c r="K12" s="2"/>
      <c r="L12" s="7"/>
      <c r="M12" s="1"/>
      <c r="N12" s="1"/>
    </row>
    <row r="13" spans="1:14" ht="18.600000000000001" thickBot="1" x14ac:dyDescent="0.4">
      <c r="A13" s="196"/>
      <c r="B13" s="197"/>
      <c r="C13" s="197"/>
      <c r="D13" s="199"/>
      <c r="E13" s="197"/>
      <c r="F13" s="261"/>
      <c r="G13" s="8"/>
      <c r="H13" s="3"/>
      <c r="I13" s="3"/>
      <c r="J13" s="3"/>
      <c r="K13" s="4"/>
      <c r="L13" s="8"/>
      <c r="M13" s="3"/>
      <c r="N13" s="3"/>
    </row>
    <row r="14" spans="1:14" x14ac:dyDescent="0.35">
      <c r="A14" s="196"/>
      <c r="B14" s="197"/>
      <c r="C14" s="197"/>
      <c r="D14" s="199"/>
      <c r="E14" s="197"/>
      <c r="F14" s="261"/>
      <c r="G14" s="18"/>
      <c r="H14" s="16"/>
      <c r="I14" s="16"/>
      <c r="J14" s="16"/>
      <c r="K14" s="17"/>
      <c r="L14" s="18"/>
      <c r="M14" s="16"/>
      <c r="N14" s="16"/>
    </row>
    <row r="15" spans="1:14" x14ac:dyDescent="0.35">
      <c r="A15" s="196"/>
      <c r="B15" s="197"/>
      <c r="C15" s="197"/>
      <c r="D15" s="199"/>
      <c r="E15" s="197"/>
      <c r="F15" s="261"/>
      <c r="G15" s="7"/>
      <c r="H15" s="1"/>
      <c r="I15" s="1"/>
      <c r="J15" s="1"/>
      <c r="K15" s="2"/>
      <c r="L15" s="7"/>
      <c r="M15" s="1"/>
      <c r="N15" s="1"/>
    </row>
    <row r="16" spans="1:14" x14ac:dyDescent="0.35">
      <c r="A16" s="196"/>
      <c r="B16" s="197"/>
      <c r="C16" s="197"/>
      <c r="D16" s="199"/>
      <c r="E16" s="197"/>
      <c r="F16" s="261"/>
      <c r="G16" s="7"/>
      <c r="H16" s="1"/>
      <c r="I16" s="1"/>
      <c r="J16" s="1"/>
      <c r="K16" s="2"/>
      <c r="L16" s="7"/>
      <c r="M16" s="1"/>
      <c r="N16" s="1"/>
    </row>
    <row r="17" spans="1:14" x14ac:dyDescent="0.35">
      <c r="A17" s="196"/>
      <c r="B17" s="197"/>
      <c r="C17" s="197"/>
      <c r="D17" s="199"/>
      <c r="E17" s="197"/>
      <c r="F17" s="261"/>
      <c r="G17" s="7"/>
      <c r="H17" s="1"/>
      <c r="I17" s="1"/>
      <c r="J17" s="1"/>
      <c r="K17" s="2"/>
      <c r="L17" s="7"/>
      <c r="M17" s="1"/>
      <c r="N17" s="1"/>
    </row>
    <row r="18" spans="1:14" ht="18.600000000000001" thickBot="1" x14ac:dyDescent="0.4">
      <c r="A18" s="196"/>
      <c r="B18" s="197"/>
      <c r="C18" s="197"/>
      <c r="D18" s="199"/>
      <c r="E18" s="197"/>
      <c r="F18" s="261"/>
      <c r="G18" s="8"/>
      <c r="H18" s="3"/>
      <c r="I18" s="3"/>
      <c r="J18" s="3"/>
      <c r="K18" s="4"/>
      <c r="L18" s="8"/>
      <c r="M18" s="3"/>
      <c r="N18" s="3"/>
    </row>
    <row r="19" spans="1:14" x14ac:dyDescent="0.35">
      <c r="A19" s="196"/>
      <c r="B19" s="201"/>
      <c r="C19" s="201"/>
      <c r="D19" s="202"/>
      <c r="E19" s="203"/>
      <c r="F19" s="262"/>
      <c r="G19" s="215"/>
      <c r="H19" s="9"/>
      <c r="I19" s="9"/>
      <c r="J19" s="9"/>
      <c r="K19" s="10"/>
      <c r="L19" s="215"/>
      <c r="M19" s="9"/>
      <c r="N19" s="9"/>
    </row>
    <row r="20" spans="1:14" x14ac:dyDescent="0.35">
      <c r="A20" s="196"/>
      <c r="B20" s="197"/>
      <c r="C20" s="197"/>
      <c r="D20" s="199"/>
      <c r="E20" s="197"/>
      <c r="F20" s="261"/>
      <c r="G20" s="7"/>
      <c r="H20" s="1"/>
      <c r="I20" s="1"/>
      <c r="J20" s="1"/>
      <c r="K20" s="2"/>
      <c r="L20" s="7"/>
      <c r="M20" s="1"/>
      <c r="N20" s="1"/>
    </row>
    <row r="21" spans="1:14" x14ac:dyDescent="0.35">
      <c r="A21" s="196"/>
      <c r="B21" s="197"/>
      <c r="C21" s="197"/>
      <c r="D21" s="199"/>
      <c r="E21" s="197"/>
      <c r="F21" s="261"/>
      <c r="G21" s="7"/>
      <c r="H21" s="1"/>
      <c r="I21" s="1"/>
      <c r="J21" s="1"/>
      <c r="K21" s="2"/>
      <c r="L21" s="7"/>
      <c r="M21" s="1"/>
      <c r="N21" s="1"/>
    </row>
    <row r="22" spans="1:14" x14ac:dyDescent="0.35">
      <c r="A22" s="196"/>
      <c r="B22" s="197"/>
      <c r="C22" s="197"/>
      <c r="D22" s="199"/>
      <c r="E22" s="200"/>
      <c r="F22" s="261"/>
      <c r="G22" s="7"/>
      <c r="H22" s="1"/>
      <c r="I22" s="1"/>
      <c r="J22" s="1"/>
      <c r="K22" s="2"/>
      <c r="L22" s="7"/>
      <c r="M22" s="1"/>
      <c r="N22" s="1"/>
    </row>
    <row r="23" spans="1:14" ht="18.600000000000001" thickBot="1" x14ac:dyDescent="0.4">
      <c r="A23" s="196"/>
      <c r="B23" s="197"/>
      <c r="C23" s="197"/>
      <c r="D23" s="199"/>
      <c r="E23" s="197"/>
      <c r="F23" s="261"/>
      <c r="G23" s="11"/>
      <c r="H23" s="5"/>
      <c r="I23" s="5"/>
      <c r="J23" s="5"/>
      <c r="K23" s="6"/>
      <c r="L23" s="11"/>
      <c r="M23" s="5"/>
      <c r="N23" s="5"/>
    </row>
    <row r="24" spans="1:14" x14ac:dyDescent="0.35">
      <c r="A24" s="196"/>
      <c r="B24" s="197"/>
      <c r="C24" s="197"/>
      <c r="D24" s="199"/>
      <c r="E24" s="197"/>
      <c r="F24" s="261"/>
      <c r="G24" s="18"/>
      <c r="H24" s="16"/>
      <c r="I24" s="16"/>
      <c r="J24" s="16"/>
      <c r="K24" s="17"/>
      <c r="L24" s="18"/>
      <c r="M24" s="16"/>
      <c r="N24" s="16"/>
    </row>
    <row r="25" spans="1:14" x14ac:dyDescent="0.35">
      <c r="A25" s="196"/>
      <c r="B25" s="197"/>
      <c r="C25" s="197"/>
      <c r="D25" s="199"/>
      <c r="E25" s="197"/>
      <c r="F25" s="261"/>
      <c r="G25" s="7"/>
      <c r="H25" s="1"/>
      <c r="I25" s="1"/>
      <c r="J25" s="1"/>
      <c r="K25" s="2"/>
      <c r="L25" s="7"/>
      <c r="M25" s="1"/>
      <c r="N25" s="1"/>
    </row>
    <row r="26" spans="1:14" x14ac:dyDescent="0.35">
      <c r="A26" s="196"/>
      <c r="B26" s="197"/>
      <c r="C26" s="197"/>
      <c r="D26" s="199"/>
      <c r="E26" s="197"/>
      <c r="F26" s="261"/>
      <c r="G26" s="7"/>
      <c r="H26" s="1"/>
      <c r="I26" s="1"/>
      <c r="J26" s="1"/>
      <c r="K26" s="2"/>
      <c r="L26" s="7"/>
      <c r="M26" s="1"/>
      <c r="N26" s="1"/>
    </row>
    <row r="27" spans="1:14" x14ac:dyDescent="0.35">
      <c r="A27" s="196"/>
      <c r="B27" s="197"/>
      <c r="C27" s="197"/>
      <c r="D27" s="199"/>
      <c r="E27" s="197"/>
      <c r="F27" s="261"/>
      <c r="G27" s="7"/>
      <c r="H27" s="1"/>
      <c r="I27" s="1"/>
      <c r="J27" s="1"/>
      <c r="K27" s="2"/>
      <c r="L27" s="7"/>
      <c r="M27" s="1"/>
      <c r="N27" s="1"/>
    </row>
    <row r="28" spans="1:14" ht="18.600000000000001" thickBot="1" x14ac:dyDescent="0.4">
      <c r="A28" s="196"/>
      <c r="B28" s="197"/>
      <c r="C28" s="197"/>
      <c r="D28" s="199"/>
      <c r="E28" s="197"/>
      <c r="F28" s="261"/>
      <c r="G28" s="11"/>
      <c r="H28" s="5"/>
      <c r="I28" s="5"/>
      <c r="J28" s="5"/>
      <c r="K28" s="6"/>
      <c r="L28" s="11"/>
      <c r="M28" s="5"/>
      <c r="N28" s="5"/>
    </row>
    <row r="29" spans="1:14" x14ac:dyDescent="0.35">
      <c r="A29" s="196"/>
      <c r="B29" s="197"/>
      <c r="C29" s="197"/>
      <c r="D29" s="199"/>
      <c r="E29" s="197"/>
      <c r="F29" s="261"/>
      <c r="G29" s="18"/>
      <c r="H29" s="16"/>
      <c r="I29" s="16"/>
      <c r="J29" s="16"/>
      <c r="K29" s="17"/>
      <c r="L29" s="18"/>
      <c r="M29" s="16"/>
      <c r="N29" s="16"/>
    </row>
    <row r="30" spans="1:14" x14ac:dyDescent="0.35">
      <c r="A30" s="196"/>
      <c r="B30" s="201"/>
      <c r="C30" s="201"/>
      <c r="D30" s="202"/>
      <c r="E30" s="203"/>
      <c r="F30" s="262"/>
      <c r="G30" s="216"/>
      <c r="H30" s="12"/>
      <c r="I30" s="12"/>
      <c r="J30" s="12"/>
      <c r="K30" s="19"/>
      <c r="L30" s="216"/>
      <c r="M30" s="12"/>
      <c r="N30" s="12"/>
    </row>
    <row r="31" spans="1:14" x14ac:dyDescent="0.35">
      <c r="A31" s="196"/>
      <c r="B31" s="197"/>
      <c r="C31" s="197"/>
      <c r="D31" s="199"/>
      <c r="E31" s="197"/>
      <c r="F31" s="261"/>
      <c r="G31" s="7"/>
      <c r="H31" s="1"/>
      <c r="I31" s="1"/>
      <c r="J31" s="1"/>
      <c r="K31" s="2"/>
      <c r="L31" s="7"/>
      <c r="M31" s="1"/>
      <c r="N31" s="1"/>
    </row>
    <row r="32" spans="1:14" x14ac:dyDescent="0.35">
      <c r="A32" s="196"/>
      <c r="B32" s="197"/>
      <c r="C32" s="197"/>
      <c r="D32" s="199"/>
      <c r="E32" s="197"/>
      <c r="F32" s="261"/>
      <c r="G32" s="7"/>
      <c r="H32" s="1"/>
      <c r="I32" s="1"/>
      <c r="J32" s="1"/>
      <c r="K32" s="2"/>
      <c r="L32" s="7"/>
      <c r="M32" s="1"/>
      <c r="N32" s="1"/>
    </row>
    <row r="33" spans="1:14" ht="18.600000000000001" thickBot="1" x14ac:dyDescent="0.4">
      <c r="A33" s="196"/>
      <c r="B33" s="197"/>
      <c r="C33" s="197"/>
      <c r="D33" s="199"/>
      <c r="E33" s="197"/>
      <c r="F33" s="261"/>
      <c r="G33" s="11"/>
      <c r="H33" s="5"/>
      <c r="I33" s="5"/>
      <c r="J33" s="5"/>
      <c r="K33" s="6"/>
      <c r="L33" s="11"/>
      <c r="M33" s="5"/>
      <c r="N33" s="5"/>
    </row>
    <row r="34" spans="1:14" x14ac:dyDescent="0.35">
      <c r="A34" s="196"/>
      <c r="B34" s="197"/>
      <c r="C34" s="197"/>
      <c r="D34" s="199"/>
      <c r="E34" s="197"/>
      <c r="F34" s="261"/>
      <c r="G34" s="18"/>
      <c r="H34" s="16"/>
      <c r="I34" s="16"/>
      <c r="J34" s="16"/>
      <c r="K34" s="17"/>
      <c r="L34" s="18"/>
      <c r="M34" s="16"/>
      <c r="N34" s="16"/>
    </row>
    <row r="35" spans="1:14" x14ac:dyDescent="0.35">
      <c r="A35" s="196"/>
      <c r="B35" s="197"/>
      <c r="C35" s="197"/>
      <c r="D35" s="199"/>
      <c r="E35" s="197"/>
      <c r="F35" s="261"/>
      <c r="G35" s="7"/>
      <c r="H35" s="1"/>
      <c r="I35" s="1"/>
      <c r="J35" s="1"/>
      <c r="K35" s="2"/>
      <c r="L35" s="7"/>
      <c r="M35" s="1"/>
      <c r="N35" s="1"/>
    </row>
    <row r="36" spans="1:14" x14ac:dyDescent="0.35">
      <c r="A36" s="196"/>
      <c r="B36" s="197"/>
      <c r="C36" s="197"/>
      <c r="D36" s="199"/>
      <c r="E36" s="197"/>
      <c r="F36" s="261"/>
      <c r="G36" s="7"/>
      <c r="H36" s="1"/>
      <c r="I36" s="1"/>
      <c r="J36" s="1"/>
      <c r="K36" s="2"/>
      <c r="L36" s="7"/>
      <c r="M36" s="1"/>
      <c r="N36" s="1"/>
    </row>
    <row r="37" spans="1:14" x14ac:dyDescent="0.35">
      <c r="A37" s="196"/>
      <c r="B37" s="197"/>
      <c r="C37" s="197"/>
      <c r="D37" s="199"/>
      <c r="E37" s="197"/>
      <c r="F37" s="261"/>
      <c r="G37" s="7"/>
      <c r="H37" s="1"/>
      <c r="I37" s="1"/>
      <c r="J37" s="1"/>
      <c r="K37" s="2"/>
      <c r="L37" s="7"/>
      <c r="M37" s="1"/>
      <c r="N37" s="1"/>
    </row>
    <row r="38" spans="1:14" ht="18.600000000000001" thickBot="1" x14ac:dyDescent="0.4">
      <c r="A38" s="196"/>
      <c r="B38" s="197"/>
      <c r="C38" s="197"/>
      <c r="D38" s="199"/>
      <c r="E38" s="197"/>
      <c r="F38" s="261"/>
      <c r="G38" s="11"/>
      <c r="H38" s="5"/>
      <c r="I38" s="5"/>
      <c r="J38" s="5"/>
      <c r="K38" s="6"/>
      <c r="L38" s="11"/>
      <c r="M38" s="5"/>
      <c r="N38" s="5"/>
    </row>
    <row r="39" spans="1:14" x14ac:dyDescent="0.35">
      <c r="A39" s="196"/>
      <c r="B39" s="197"/>
      <c r="C39" s="197"/>
      <c r="D39" s="199"/>
      <c r="E39" s="197"/>
      <c r="F39" s="261"/>
      <c r="G39" s="18"/>
      <c r="H39" s="16"/>
      <c r="I39" s="16"/>
      <c r="J39" s="16"/>
      <c r="K39" s="17"/>
      <c r="L39" s="18"/>
      <c r="M39" s="16"/>
      <c r="N39" s="16"/>
    </row>
    <row r="40" spans="1:14" x14ac:dyDescent="0.35">
      <c r="A40" s="196"/>
      <c r="B40" s="197"/>
      <c r="C40" s="197"/>
      <c r="D40" s="199"/>
      <c r="E40" s="197"/>
      <c r="F40" s="261"/>
      <c r="G40" s="7"/>
      <c r="H40" s="1"/>
      <c r="I40" s="1"/>
      <c r="J40" s="1"/>
      <c r="K40" s="2"/>
      <c r="L40" s="7"/>
      <c r="M40" s="1"/>
      <c r="N40" s="1"/>
    </row>
    <row r="41" spans="1:14" x14ac:dyDescent="0.35">
      <c r="A41" s="196"/>
      <c r="B41" s="197"/>
      <c r="C41" s="197"/>
      <c r="D41" s="199"/>
      <c r="E41" s="197"/>
      <c r="F41" s="261"/>
      <c r="G41" s="7"/>
      <c r="H41" s="1"/>
      <c r="I41" s="1"/>
      <c r="J41" s="1"/>
      <c r="K41" s="2"/>
      <c r="L41" s="7"/>
      <c r="M41" s="1"/>
      <c r="N41" s="1"/>
    </row>
    <row r="42" spans="1:14" ht="18" customHeight="1" x14ac:dyDescent="0.35">
      <c r="A42" s="196"/>
      <c r="B42" s="197"/>
      <c r="C42" s="197"/>
      <c r="D42" s="199"/>
      <c r="E42" s="197"/>
      <c r="F42" s="261"/>
      <c r="G42" s="7"/>
      <c r="H42" s="1"/>
      <c r="I42" s="1"/>
      <c r="J42" s="1"/>
      <c r="K42" s="2"/>
      <c r="L42" s="7"/>
      <c r="M42" s="1"/>
      <c r="N42" s="1"/>
    </row>
    <row r="43" spans="1:14" ht="18.600000000000001" thickBot="1" x14ac:dyDescent="0.4">
      <c r="A43" s="196"/>
      <c r="B43" s="197"/>
      <c r="C43" s="197"/>
      <c r="D43" s="199"/>
      <c r="E43" s="197"/>
      <c r="F43" s="261"/>
      <c r="G43" s="8"/>
      <c r="H43" s="3"/>
      <c r="I43" s="3"/>
      <c r="J43" s="3"/>
      <c r="K43" s="4"/>
      <c r="L43" s="8"/>
      <c r="M43" s="3"/>
      <c r="N43" s="3"/>
    </row>
    <row r="44" spans="1:14" x14ac:dyDescent="0.35">
      <c r="A44" s="196"/>
      <c r="B44" s="197"/>
      <c r="C44" s="197"/>
      <c r="D44" s="199"/>
      <c r="E44" s="197"/>
      <c r="F44" s="261"/>
      <c r="G44" s="18"/>
      <c r="H44" s="16"/>
      <c r="I44" s="16"/>
      <c r="J44" s="16"/>
      <c r="K44" s="17"/>
      <c r="L44" s="18"/>
      <c r="M44" s="16"/>
      <c r="N44" s="16"/>
    </row>
    <row r="45" spans="1:14" x14ac:dyDescent="0.35">
      <c r="A45" s="196"/>
      <c r="B45" s="197"/>
      <c r="C45" s="197"/>
      <c r="D45" s="199"/>
      <c r="E45" s="197"/>
      <c r="F45" s="261"/>
      <c r="G45" s="7"/>
      <c r="H45" s="1"/>
      <c r="I45" s="1"/>
      <c r="J45" s="1"/>
      <c r="K45" s="2"/>
      <c r="L45" s="7"/>
      <c r="M45" s="1"/>
      <c r="N45" s="1"/>
    </row>
    <row r="46" spans="1:14" x14ac:dyDescent="0.35">
      <c r="A46" s="196"/>
      <c r="B46" s="197"/>
      <c r="C46" s="197"/>
      <c r="D46" s="199"/>
      <c r="E46" s="197"/>
      <c r="F46" s="261"/>
      <c r="G46" s="7"/>
      <c r="H46" s="1"/>
      <c r="I46" s="1"/>
      <c r="J46" s="1"/>
      <c r="K46" s="2"/>
      <c r="L46" s="7"/>
      <c r="M46" s="1"/>
      <c r="N46" s="1"/>
    </row>
    <row r="47" spans="1:14" x14ac:dyDescent="0.35">
      <c r="A47" s="196"/>
      <c r="B47" s="197"/>
      <c r="C47" s="197"/>
      <c r="D47" s="199"/>
      <c r="E47" s="197"/>
      <c r="F47" s="261"/>
      <c r="G47" s="7"/>
      <c r="H47" s="1"/>
      <c r="I47" s="1"/>
      <c r="J47" s="1"/>
      <c r="K47" s="2"/>
      <c r="L47" s="7"/>
      <c r="M47" s="1"/>
      <c r="N47" s="1"/>
    </row>
    <row r="48" spans="1:14" ht="18.600000000000001" thickBot="1" x14ac:dyDescent="0.4">
      <c r="A48" s="196"/>
      <c r="B48" s="197"/>
      <c r="C48" s="197"/>
      <c r="D48" s="199"/>
      <c r="E48" s="197"/>
      <c r="F48" s="261"/>
      <c r="G48" s="8"/>
      <c r="H48" s="3"/>
      <c r="I48" s="3"/>
      <c r="J48" s="3"/>
      <c r="K48" s="4"/>
      <c r="L48" s="8"/>
      <c r="M48" s="3"/>
      <c r="N48" s="3"/>
    </row>
    <row r="49" spans="1:14" x14ac:dyDescent="0.35">
      <c r="A49" s="196"/>
      <c r="B49" s="197"/>
      <c r="C49" s="197"/>
      <c r="D49" s="199"/>
      <c r="E49" s="197"/>
      <c r="F49" s="261"/>
      <c r="G49" s="18"/>
      <c r="H49" s="16"/>
      <c r="I49" s="16"/>
      <c r="J49" s="16"/>
      <c r="K49" s="17"/>
      <c r="L49" s="18"/>
      <c r="M49" s="16"/>
      <c r="N49" s="16"/>
    </row>
    <row r="50" spans="1:14" x14ac:dyDescent="0.35">
      <c r="A50" s="196"/>
      <c r="B50" s="197"/>
      <c r="C50" s="197"/>
      <c r="D50" s="199"/>
      <c r="E50" s="197"/>
      <c r="F50" s="261"/>
      <c r="G50" s="7"/>
      <c r="H50" s="1"/>
      <c r="I50" s="1"/>
      <c r="J50" s="1"/>
      <c r="K50" s="2"/>
      <c r="L50" s="7"/>
      <c r="M50" s="1"/>
      <c r="N50" s="1"/>
    </row>
    <row r="51" spans="1:14" x14ac:dyDescent="0.35">
      <c r="A51" s="196"/>
      <c r="B51" s="197"/>
      <c r="C51" s="197"/>
      <c r="D51" s="199"/>
      <c r="E51" s="197"/>
      <c r="F51" s="261"/>
      <c r="G51" s="7"/>
      <c r="H51" s="1"/>
      <c r="I51" s="1"/>
      <c r="J51" s="1"/>
      <c r="K51" s="2"/>
      <c r="L51" s="7"/>
      <c r="M51" s="1"/>
      <c r="N51" s="1"/>
    </row>
    <row r="52" spans="1:14" x14ac:dyDescent="0.35">
      <c r="A52" s="196"/>
      <c r="B52" s="197"/>
      <c r="C52" s="197"/>
      <c r="D52" s="199"/>
      <c r="E52" s="197"/>
      <c r="F52" s="261"/>
      <c r="G52" s="7"/>
      <c r="H52" s="1"/>
      <c r="I52" s="1"/>
      <c r="J52" s="1"/>
      <c r="K52" s="2"/>
      <c r="L52" s="7"/>
      <c r="M52" s="1"/>
      <c r="N52" s="1"/>
    </row>
    <row r="53" spans="1:14" ht="18.600000000000001" thickBot="1" x14ac:dyDescent="0.4">
      <c r="A53" s="196"/>
      <c r="B53" s="197"/>
      <c r="C53" s="197"/>
      <c r="D53" s="199"/>
      <c r="E53" s="197"/>
      <c r="F53" s="261"/>
      <c r="G53" s="8"/>
      <c r="H53" s="3"/>
      <c r="I53" s="3"/>
      <c r="J53" s="3"/>
      <c r="K53" s="4"/>
      <c r="L53" s="8"/>
      <c r="M53" s="3"/>
      <c r="N53" s="3"/>
    </row>
    <row r="54" spans="1:14" x14ac:dyDescent="0.35">
      <c r="A54" s="196"/>
      <c r="B54" s="197"/>
      <c r="C54" s="197"/>
      <c r="D54" s="199"/>
      <c r="E54" s="197"/>
      <c r="F54" s="261"/>
      <c r="G54" s="18"/>
      <c r="H54" s="16"/>
      <c r="I54" s="16"/>
      <c r="J54" s="16"/>
      <c r="K54" s="17"/>
      <c r="L54" s="18"/>
      <c r="M54" s="16"/>
      <c r="N54" s="16"/>
    </row>
    <row r="55" spans="1:14" x14ac:dyDescent="0.35">
      <c r="A55" s="196"/>
      <c r="B55" s="197"/>
      <c r="C55" s="197"/>
      <c r="D55" s="199"/>
      <c r="E55" s="197"/>
      <c r="F55" s="261"/>
      <c r="G55" s="7"/>
      <c r="H55" s="1"/>
      <c r="I55" s="1"/>
      <c r="J55" s="1"/>
      <c r="K55" s="2"/>
      <c r="L55" s="7"/>
      <c r="M55" s="1"/>
      <c r="N55" s="1"/>
    </row>
    <row r="56" spans="1:14" x14ac:dyDescent="0.35">
      <c r="A56" s="196"/>
      <c r="B56" s="197"/>
      <c r="C56" s="197"/>
      <c r="D56" s="199"/>
      <c r="E56" s="197"/>
      <c r="F56" s="261"/>
      <c r="G56" s="7"/>
      <c r="H56" s="1"/>
      <c r="I56" s="1"/>
      <c r="J56" s="1"/>
      <c r="K56" s="2"/>
      <c r="L56" s="7"/>
      <c r="M56" s="1"/>
      <c r="N56" s="1"/>
    </row>
    <row r="57" spans="1:14" x14ac:dyDescent="0.35">
      <c r="A57" s="196"/>
      <c r="B57" s="197"/>
      <c r="C57" s="197"/>
      <c r="D57" s="199"/>
      <c r="E57" s="197"/>
      <c r="F57" s="261"/>
      <c r="G57" s="7"/>
      <c r="H57" s="1"/>
      <c r="I57" s="1"/>
      <c r="J57" s="1"/>
      <c r="K57" s="2"/>
      <c r="L57" s="7"/>
      <c r="M57" s="1"/>
      <c r="N57" s="1"/>
    </row>
    <row r="58" spans="1:14" x14ac:dyDescent="0.35">
      <c r="A58" s="196"/>
      <c r="B58" s="197"/>
      <c r="C58" s="197"/>
      <c r="D58" s="199"/>
      <c r="E58" s="197"/>
      <c r="F58" s="261"/>
      <c r="G58" s="7"/>
      <c r="H58" s="1"/>
      <c r="I58" s="1"/>
      <c r="J58" s="1"/>
      <c r="K58" s="2"/>
      <c r="L58" s="7"/>
      <c r="M58" s="1"/>
      <c r="N58" s="1"/>
    </row>
    <row r="59" spans="1:14" ht="18.600000000000001" thickBot="1" x14ac:dyDescent="0.4">
      <c r="A59" s="196"/>
      <c r="B59" s="197"/>
      <c r="C59" s="197"/>
      <c r="D59" s="199"/>
      <c r="E59" s="197"/>
      <c r="F59" s="261"/>
      <c r="G59" s="8"/>
      <c r="H59" s="3"/>
      <c r="I59" s="3"/>
      <c r="J59" s="3"/>
      <c r="K59" s="4"/>
      <c r="L59" s="8"/>
      <c r="M59" s="3"/>
      <c r="N59" s="3"/>
    </row>
    <row r="60" spans="1:14" x14ac:dyDescent="0.35">
      <c r="A60" s="196"/>
      <c r="B60" s="197"/>
      <c r="C60" s="197"/>
      <c r="D60" s="199"/>
      <c r="E60" s="197"/>
      <c r="F60" s="261"/>
      <c r="G60" s="13"/>
      <c r="H60" s="14"/>
      <c r="I60" s="14"/>
      <c r="J60" s="14"/>
      <c r="K60" s="15"/>
      <c r="L60" s="13"/>
      <c r="M60" s="14"/>
      <c r="N60" s="14"/>
    </row>
    <row r="61" spans="1:14" x14ac:dyDescent="0.35">
      <c r="A61" s="196"/>
      <c r="B61" s="197"/>
      <c r="C61" s="197"/>
      <c r="D61" s="199"/>
      <c r="E61" s="197"/>
      <c r="F61" s="261"/>
      <c r="G61" s="7"/>
      <c r="H61" s="1"/>
      <c r="I61" s="1"/>
      <c r="J61" s="1"/>
      <c r="K61" s="2"/>
      <c r="L61" s="7"/>
      <c r="M61" s="1"/>
      <c r="N61" s="1"/>
    </row>
    <row r="62" spans="1:14" x14ac:dyDescent="0.35">
      <c r="A62" s="196"/>
      <c r="B62" s="197"/>
      <c r="C62" s="197"/>
      <c r="D62" s="199"/>
      <c r="E62" s="197"/>
      <c r="F62" s="261"/>
      <c r="G62" s="7"/>
      <c r="H62" s="1"/>
      <c r="I62" s="1"/>
      <c r="J62" s="1"/>
      <c r="K62" s="2"/>
      <c r="L62" s="7"/>
      <c r="M62" s="1"/>
      <c r="N62" s="1"/>
    </row>
    <row r="63" spans="1:14" x14ac:dyDescent="0.35">
      <c r="A63" s="196"/>
      <c r="B63" s="197"/>
      <c r="C63" s="197"/>
      <c r="D63" s="199"/>
      <c r="E63" s="197"/>
      <c r="F63" s="261"/>
      <c r="G63" s="7"/>
      <c r="H63" s="1"/>
      <c r="I63" s="1"/>
      <c r="J63" s="1"/>
      <c r="K63" s="2"/>
      <c r="L63" s="7"/>
      <c r="M63" s="1"/>
      <c r="N63" s="1"/>
    </row>
    <row r="64" spans="1:14" ht="18.600000000000001" thickBot="1" x14ac:dyDescent="0.4">
      <c r="A64" s="196"/>
      <c r="B64" s="197"/>
      <c r="C64" s="197"/>
      <c r="D64" s="199"/>
      <c r="E64" s="197"/>
      <c r="F64" s="261"/>
      <c r="G64" s="11"/>
      <c r="H64" s="5"/>
      <c r="I64" s="5"/>
      <c r="J64" s="5"/>
      <c r="K64" s="6"/>
      <c r="L64" s="11"/>
      <c r="M64" s="5"/>
      <c r="N64" s="5"/>
    </row>
    <row r="65" spans="1:14" ht="18" customHeight="1" x14ac:dyDescent="0.35">
      <c r="A65" s="196"/>
      <c r="B65" s="197"/>
      <c r="C65" s="197"/>
      <c r="D65" s="199"/>
      <c r="E65" s="197"/>
      <c r="F65" s="261"/>
      <c r="G65" s="18"/>
      <c r="H65" s="16"/>
      <c r="I65" s="16"/>
      <c r="J65" s="16"/>
      <c r="K65" s="17"/>
      <c r="L65" s="18"/>
      <c r="M65" s="16"/>
      <c r="N65" s="16"/>
    </row>
    <row r="66" spans="1:14" x14ac:dyDescent="0.35">
      <c r="A66" s="196"/>
      <c r="B66" s="197"/>
      <c r="C66" s="197"/>
      <c r="D66" s="199"/>
      <c r="E66" s="197"/>
      <c r="F66" s="261"/>
      <c r="G66" s="7"/>
      <c r="H66" s="1"/>
      <c r="I66" s="1"/>
      <c r="J66" s="1"/>
      <c r="K66" s="2"/>
      <c r="L66" s="7"/>
      <c r="M66" s="1"/>
      <c r="N66" s="1"/>
    </row>
    <row r="67" spans="1:14" x14ac:dyDescent="0.35">
      <c r="A67" s="196"/>
      <c r="B67" s="197"/>
      <c r="C67" s="197"/>
      <c r="D67" s="199"/>
      <c r="E67" s="197"/>
      <c r="F67" s="261"/>
      <c r="G67" s="7"/>
      <c r="H67" s="1"/>
      <c r="I67" s="1"/>
      <c r="J67" s="1"/>
      <c r="K67" s="2"/>
      <c r="L67" s="7"/>
      <c r="M67" s="1"/>
      <c r="N67" s="1"/>
    </row>
    <row r="68" spans="1:14" x14ac:dyDescent="0.35">
      <c r="A68" s="196"/>
      <c r="B68" s="197"/>
      <c r="C68" s="197"/>
      <c r="D68" s="199"/>
      <c r="E68" s="197"/>
      <c r="F68" s="261"/>
      <c r="G68" s="7"/>
      <c r="H68" s="1"/>
      <c r="I68" s="1"/>
      <c r="J68" s="1"/>
      <c r="K68" s="2"/>
      <c r="L68" s="7"/>
      <c r="M68" s="1"/>
      <c r="N68" s="1"/>
    </row>
    <row r="69" spans="1:14" ht="18.600000000000001" thickBot="1" x14ac:dyDescent="0.4">
      <c r="A69" s="196"/>
      <c r="B69" s="197"/>
      <c r="C69" s="197"/>
      <c r="D69" s="199"/>
      <c r="E69" s="197"/>
      <c r="F69" s="261"/>
      <c r="G69" s="8"/>
      <c r="H69" s="3"/>
      <c r="I69" s="3"/>
      <c r="J69" s="3"/>
      <c r="K69" s="4"/>
      <c r="L69" s="8"/>
      <c r="M69" s="3"/>
      <c r="N69" s="3"/>
    </row>
    <row r="70" spans="1:14" x14ac:dyDescent="0.35">
      <c r="A70" s="196"/>
      <c r="B70" s="197"/>
      <c r="C70" s="197"/>
      <c r="D70" s="199"/>
      <c r="E70" s="197"/>
      <c r="F70" s="261"/>
      <c r="G70" s="18"/>
      <c r="H70" s="16"/>
      <c r="I70" s="16"/>
      <c r="J70" s="16"/>
      <c r="K70" s="17"/>
      <c r="L70" s="18"/>
      <c r="M70" s="16"/>
      <c r="N70" s="16"/>
    </row>
    <row r="71" spans="1:14" x14ac:dyDescent="0.35">
      <c r="A71" s="196"/>
      <c r="B71" s="197"/>
      <c r="C71" s="197"/>
      <c r="D71" s="199"/>
      <c r="E71" s="197"/>
      <c r="F71" s="261"/>
      <c r="G71" s="7"/>
      <c r="H71" s="1"/>
      <c r="I71" s="1"/>
      <c r="J71" s="1"/>
      <c r="K71" s="2"/>
      <c r="L71" s="7"/>
      <c r="M71" s="1"/>
      <c r="N71" s="1"/>
    </row>
    <row r="72" spans="1:14" x14ac:dyDescent="0.35">
      <c r="A72" s="196"/>
      <c r="B72" s="197"/>
      <c r="C72" s="197"/>
      <c r="D72" s="199"/>
      <c r="E72" s="197"/>
      <c r="F72" s="261"/>
      <c r="G72" s="7"/>
      <c r="H72" s="1"/>
      <c r="I72" s="1"/>
      <c r="J72" s="1"/>
      <c r="K72" s="2"/>
      <c r="L72" s="7"/>
      <c r="M72" s="1"/>
      <c r="N72" s="1"/>
    </row>
    <row r="73" spans="1:14" x14ac:dyDescent="0.35">
      <c r="A73" s="196"/>
      <c r="B73" s="197"/>
      <c r="C73" s="197"/>
      <c r="D73" s="199"/>
      <c r="E73" s="197"/>
      <c r="F73" s="261"/>
      <c r="G73" s="7"/>
      <c r="H73" s="1"/>
      <c r="I73" s="1"/>
      <c r="J73" s="1"/>
      <c r="K73" s="2"/>
      <c r="L73" s="7"/>
      <c r="M73" s="1"/>
      <c r="N73" s="1"/>
    </row>
    <row r="74" spans="1:14" ht="18.600000000000001" thickBot="1" x14ac:dyDescent="0.4">
      <c r="A74" s="196"/>
      <c r="B74" s="197"/>
      <c r="C74" s="197"/>
      <c r="D74" s="199"/>
      <c r="E74" s="197"/>
      <c r="F74" s="261"/>
      <c r="G74" s="8"/>
      <c r="H74" s="3"/>
      <c r="I74" s="3"/>
      <c r="J74" s="3"/>
      <c r="K74" s="4"/>
      <c r="L74" s="8"/>
      <c r="M74" s="3"/>
      <c r="N74" s="3"/>
    </row>
    <row r="75" spans="1:14" x14ac:dyDescent="0.35">
      <c r="A75" s="263"/>
      <c r="B75" s="256"/>
      <c r="C75" s="256"/>
      <c r="D75" s="198"/>
      <c r="E75" s="256"/>
      <c r="F75" s="264"/>
      <c r="G75" s="220"/>
      <c r="H75" s="220"/>
      <c r="I75" s="220"/>
      <c r="J75" s="220"/>
      <c r="K75" s="221"/>
    </row>
    <row r="76" spans="1:14" x14ac:dyDescent="0.35">
      <c r="A76" s="263"/>
      <c r="B76" s="256"/>
      <c r="C76" s="256"/>
      <c r="D76" s="198"/>
      <c r="E76" s="256"/>
      <c r="F76" s="264"/>
      <c r="G76" s="220"/>
      <c r="H76" s="220"/>
      <c r="I76" s="220"/>
      <c r="J76" s="220"/>
      <c r="K76" s="221"/>
    </row>
    <row r="77" spans="1:14" x14ac:dyDescent="0.35">
      <c r="A77" s="263"/>
      <c r="B77" s="256"/>
      <c r="C77" s="256"/>
      <c r="D77" s="198"/>
      <c r="E77" s="256"/>
      <c r="F77" s="264"/>
      <c r="G77" s="220"/>
      <c r="H77" s="220"/>
      <c r="I77" s="220"/>
      <c r="J77" s="220"/>
      <c r="K77" s="221"/>
    </row>
    <row r="78" spans="1:14" x14ac:dyDescent="0.35">
      <c r="A78" s="263"/>
      <c r="B78" s="256"/>
      <c r="C78" s="256"/>
      <c r="D78" s="198"/>
      <c r="E78" s="256"/>
      <c r="F78" s="264"/>
      <c r="G78" s="220"/>
      <c r="H78" s="220"/>
      <c r="I78" s="220"/>
      <c r="J78" s="220"/>
      <c r="K78" s="221"/>
    </row>
    <row r="79" spans="1:14" s="99" customFormat="1" x14ac:dyDescent="0.35">
      <c r="A79" s="263"/>
      <c r="B79" s="256"/>
      <c r="C79" s="256"/>
      <c r="D79" s="198"/>
      <c r="E79" s="256"/>
      <c r="F79" s="264"/>
      <c r="G79" s="220"/>
      <c r="H79" s="220"/>
      <c r="I79" s="220"/>
      <c r="J79" s="220"/>
      <c r="K79" s="221"/>
    </row>
    <row r="80" spans="1:14" s="99" customFormat="1" x14ac:dyDescent="0.35">
      <c r="A80" s="263"/>
      <c r="B80" s="256"/>
      <c r="C80" s="256"/>
      <c r="D80" s="198"/>
      <c r="E80" s="256"/>
      <c r="F80" s="264"/>
      <c r="G80" s="220"/>
      <c r="H80" s="220"/>
      <c r="I80" s="220"/>
      <c r="J80" s="220"/>
      <c r="K80" s="221"/>
    </row>
    <row r="81" spans="1:11" s="99" customFormat="1" x14ac:dyDescent="0.35">
      <c r="A81" s="263"/>
      <c r="B81" s="256"/>
      <c r="C81" s="256"/>
      <c r="D81" s="198"/>
      <c r="E81" s="256"/>
      <c r="F81" s="264"/>
      <c r="G81" s="220"/>
      <c r="H81" s="220"/>
      <c r="I81" s="220"/>
      <c r="J81" s="220"/>
      <c r="K81" s="221"/>
    </row>
    <row r="82" spans="1:11" s="99" customFormat="1" x14ac:dyDescent="0.35">
      <c r="A82" s="263"/>
      <c r="B82" s="256"/>
      <c r="C82" s="256"/>
      <c r="D82" s="198"/>
      <c r="E82" s="256"/>
      <c r="F82" s="264"/>
      <c r="G82" s="220"/>
      <c r="H82" s="220"/>
      <c r="I82" s="220"/>
      <c r="J82" s="220"/>
      <c r="K82" s="221"/>
    </row>
    <row r="83" spans="1:11" s="99" customFormat="1" x14ac:dyDescent="0.35">
      <c r="A83" s="263"/>
      <c r="B83" s="256"/>
      <c r="C83" s="256"/>
      <c r="D83" s="198"/>
      <c r="E83" s="256"/>
      <c r="F83" s="264"/>
      <c r="G83" s="220"/>
      <c r="H83" s="220"/>
      <c r="I83" s="220"/>
      <c r="J83" s="220"/>
      <c r="K83" s="221"/>
    </row>
    <row r="84" spans="1:11" s="99" customFormat="1" x14ac:dyDescent="0.35">
      <c r="A84" s="263"/>
      <c r="B84" s="256"/>
      <c r="C84" s="256"/>
      <c r="D84" s="198"/>
      <c r="E84" s="256"/>
      <c r="F84" s="264"/>
      <c r="G84" s="220"/>
      <c r="H84" s="220"/>
      <c r="I84" s="220"/>
      <c r="J84" s="220"/>
      <c r="K84" s="221"/>
    </row>
    <row r="85" spans="1:11" s="99" customFormat="1" x14ac:dyDescent="0.35">
      <c r="A85" s="263"/>
      <c r="B85" s="256"/>
      <c r="C85" s="256"/>
      <c r="D85" s="198"/>
      <c r="E85" s="256"/>
      <c r="F85" s="264"/>
      <c r="G85" s="220"/>
      <c r="H85" s="220"/>
      <c r="I85" s="220"/>
      <c r="J85" s="220"/>
      <c r="K85" s="221"/>
    </row>
    <row r="86" spans="1:11" s="99" customFormat="1" x14ac:dyDescent="0.35">
      <c r="A86" s="263"/>
      <c r="B86" s="256"/>
      <c r="C86" s="256"/>
      <c r="D86" s="198"/>
      <c r="E86" s="256"/>
      <c r="F86" s="264"/>
      <c r="G86" s="220"/>
      <c r="H86" s="220"/>
      <c r="I86" s="220"/>
      <c r="J86" s="220"/>
      <c r="K86" s="221"/>
    </row>
    <row r="87" spans="1:11" s="99" customFormat="1" x14ac:dyDescent="0.35">
      <c r="A87" s="263"/>
      <c r="B87" s="256"/>
      <c r="C87" s="256"/>
      <c r="D87" s="198"/>
      <c r="E87" s="256"/>
      <c r="F87" s="264"/>
      <c r="G87" s="220"/>
      <c r="H87" s="220"/>
      <c r="I87" s="220"/>
      <c r="J87" s="220"/>
      <c r="K87" s="221"/>
    </row>
    <row r="88" spans="1:11" s="99" customFormat="1" x14ac:dyDescent="0.35">
      <c r="A88" s="263"/>
      <c r="B88" s="256"/>
      <c r="C88" s="256"/>
      <c r="D88" s="198"/>
      <c r="E88" s="256"/>
      <c r="F88" s="264"/>
      <c r="G88" s="220"/>
      <c r="H88" s="220"/>
      <c r="I88" s="220"/>
      <c r="J88" s="220"/>
      <c r="K88" s="221"/>
    </row>
    <row r="89" spans="1:11" s="99" customFormat="1" x14ac:dyDescent="0.35">
      <c r="A89" s="263"/>
      <c r="B89" s="256"/>
      <c r="C89" s="256"/>
      <c r="D89" s="198"/>
      <c r="E89" s="256"/>
      <c r="F89" s="264"/>
      <c r="G89" s="220"/>
      <c r="H89" s="220"/>
      <c r="I89" s="220"/>
      <c r="J89" s="220"/>
      <c r="K89" s="221"/>
    </row>
    <row r="90" spans="1:11" s="99" customFormat="1" x14ac:dyDescent="0.35">
      <c r="A90" s="263"/>
      <c r="B90" s="256"/>
      <c r="C90" s="256"/>
      <c r="D90" s="198"/>
      <c r="E90" s="256"/>
      <c r="F90" s="264"/>
      <c r="G90" s="220"/>
      <c r="H90" s="220"/>
      <c r="I90" s="220"/>
      <c r="J90" s="220"/>
      <c r="K90" s="221"/>
    </row>
    <row r="91" spans="1:11" s="99" customFormat="1" x14ac:dyDescent="0.35">
      <c r="A91" s="263"/>
      <c r="B91" s="256"/>
      <c r="C91" s="256"/>
      <c r="D91" s="198"/>
      <c r="E91" s="256"/>
      <c r="F91" s="264"/>
      <c r="G91" s="220"/>
      <c r="H91" s="220"/>
      <c r="I91" s="220"/>
      <c r="J91" s="220"/>
      <c r="K91" s="221"/>
    </row>
    <row r="92" spans="1:11" s="99" customFormat="1" x14ac:dyDescent="0.35">
      <c r="A92" s="263"/>
      <c r="B92" s="256"/>
      <c r="C92" s="256"/>
      <c r="D92" s="198"/>
      <c r="E92" s="256"/>
      <c r="F92" s="264"/>
      <c r="G92" s="220"/>
      <c r="H92" s="220"/>
      <c r="I92" s="220"/>
      <c r="J92" s="220"/>
      <c r="K92" s="221"/>
    </row>
    <row r="93" spans="1:11" s="99" customFormat="1" x14ac:dyDescent="0.35">
      <c r="A93" s="263"/>
      <c r="B93" s="256"/>
      <c r="C93" s="256"/>
      <c r="D93" s="198"/>
      <c r="E93" s="256"/>
      <c r="F93" s="264"/>
      <c r="G93" s="220"/>
      <c r="H93" s="220"/>
      <c r="I93" s="220"/>
      <c r="J93" s="220"/>
      <c r="K93" s="221"/>
    </row>
    <row r="94" spans="1:11" s="99" customFormat="1" x14ac:dyDescent="0.35">
      <c r="A94" s="263"/>
      <c r="B94" s="256"/>
      <c r="C94" s="256"/>
      <c r="D94" s="198"/>
      <c r="E94" s="256"/>
      <c r="F94" s="264"/>
      <c r="G94" s="220"/>
      <c r="H94" s="220"/>
      <c r="I94" s="220"/>
      <c r="J94" s="220"/>
      <c r="K94" s="221"/>
    </row>
    <row r="95" spans="1:11" s="99" customFormat="1" x14ac:dyDescent="0.35">
      <c r="A95" s="263"/>
      <c r="B95" s="256"/>
      <c r="C95" s="256"/>
      <c r="D95" s="198"/>
      <c r="E95" s="256"/>
      <c r="F95" s="264"/>
      <c r="G95" s="220"/>
      <c r="H95" s="220"/>
      <c r="I95" s="220"/>
      <c r="J95" s="220"/>
      <c r="K95" s="221"/>
    </row>
    <row r="96" spans="1:11" s="99" customFormat="1" x14ac:dyDescent="0.35">
      <c r="A96" s="263"/>
      <c r="B96" s="256"/>
      <c r="C96" s="256"/>
      <c r="D96" s="198"/>
      <c r="E96" s="256"/>
      <c r="F96" s="264"/>
      <c r="G96" s="220"/>
      <c r="H96" s="220"/>
      <c r="I96" s="220"/>
      <c r="J96" s="220"/>
      <c r="K96" s="221"/>
    </row>
    <row r="97" spans="1:11" s="99" customFormat="1" x14ac:dyDescent="0.35">
      <c r="A97" s="263"/>
      <c r="B97" s="256"/>
      <c r="C97" s="256"/>
      <c r="D97" s="198"/>
      <c r="E97" s="256"/>
      <c r="F97" s="264"/>
      <c r="G97" s="220"/>
      <c r="H97" s="220"/>
      <c r="I97" s="220"/>
      <c r="J97" s="220"/>
      <c r="K97" s="221"/>
    </row>
    <row r="98" spans="1:11" s="99" customFormat="1" x14ac:dyDescent="0.35">
      <c r="A98" s="263"/>
      <c r="B98" s="256"/>
      <c r="C98" s="256"/>
      <c r="D98" s="198"/>
      <c r="E98" s="256"/>
      <c r="F98" s="264"/>
      <c r="G98" s="220"/>
      <c r="H98" s="220"/>
      <c r="I98" s="220"/>
      <c r="J98" s="220"/>
      <c r="K98" s="221"/>
    </row>
    <row r="99" spans="1:11" s="99" customFormat="1" x14ac:dyDescent="0.35">
      <c r="A99" s="263"/>
      <c r="B99" s="256"/>
      <c r="C99" s="256"/>
      <c r="D99" s="198"/>
      <c r="E99" s="256"/>
      <c r="F99" s="264"/>
      <c r="G99" s="220"/>
      <c r="H99" s="220"/>
      <c r="I99" s="220"/>
      <c r="J99" s="220"/>
      <c r="K99" s="221"/>
    </row>
    <row r="100" spans="1:11" s="99" customFormat="1" ht="18.600000000000001" thickBot="1" x14ac:dyDescent="0.4">
      <c r="A100" s="265"/>
      <c r="B100" s="266"/>
      <c r="C100" s="266"/>
      <c r="D100" s="267"/>
      <c r="E100" s="266"/>
      <c r="F100" s="268"/>
      <c r="G100" s="222"/>
      <c r="H100" s="222"/>
      <c r="I100" s="222"/>
      <c r="J100" s="222"/>
      <c r="K100" s="223"/>
    </row>
    <row r="101" spans="1:11" s="99" customFormat="1" x14ac:dyDescent="0.35">
      <c r="A101" s="193"/>
      <c r="B101" s="193"/>
      <c r="C101" s="193"/>
      <c r="D101" s="204"/>
      <c r="E101" s="193"/>
      <c r="F101" s="193"/>
    </row>
    <row r="102" spans="1:11" s="99" customFormat="1" x14ac:dyDescent="0.35">
      <c r="A102" s="193"/>
      <c r="B102" s="193"/>
      <c r="C102" s="193"/>
      <c r="D102" s="204"/>
      <c r="E102" s="193"/>
      <c r="F102" s="193"/>
    </row>
    <row r="103" spans="1:11" s="99" customFormat="1" x14ac:dyDescent="0.35">
      <c r="A103" s="193"/>
      <c r="B103" s="193"/>
      <c r="C103" s="193"/>
      <c r="D103" s="204"/>
      <c r="E103" s="193"/>
      <c r="F103" s="193"/>
    </row>
    <row r="104" spans="1:11" s="99" customFormat="1" x14ac:dyDescent="0.35">
      <c r="A104" s="193"/>
      <c r="B104" s="193"/>
      <c r="C104" s="193"/>
      <c r="D104" s="204"/>
      <c r="E104" s="193"/>
      <c r="F104" s="193"/>
    </row>
    <row r="105" spans="1:11" s="99" customFormat="1" x14ac:dyDescent="0.35">
      <c r="A105" s="193"/>
      <c r="B105" s="193"/>
      <c r="C105" s="193"/>
      <c r="D105" s="204"/>
      <c r="E105" s="193"/>
      <c r="F105" s="193"/>
    </row>
    <row r="106" spans="1:11" s="99" customFormat="1" x14ac:dyDescent="0.35">
      <c r="A106" s="193"/>
      <c r="B106" s="193"/>
      <c r="C106" s="193"/>
      <c r="D106" s="204"/>
      <c r="E106" s="193"/>
      <c r="F106" s="193"/>
    </row>
    <row r="107" spans="1:11" s="99" customFormat="1" x14ac:dyDescent="0.35">
      <c r="A107" s="193"/>
      <c r="B107" s="193"/>
      <c r="C107" s="193"/>
      <c r="D107" s="204"/>
      <c r="E107" s="193"/>
      <c r="F107" s="193"/>
    </row>
    <row r="108" spans="1:11" s="99" customFormat="1" x14ac:dyDescent="0.35">
      <c r="A108" s="193"/>
      <c r="B108" s="193"/>
      <c r="C108" s="193"/>
      <c r="D108" s="204"/>
      <c r="E108" s="193"/>
      <c r="F108" s="193"/>
    </row>
    <row r="109" spans="1:11" s="99" customFormat="1" x14ac:dyDescent="0.35">
      <c r="A109" s="193"/>
      <c r="B109" s="193"/>
      <c r="C109" s="193"/>
      <c r="D109" s="204"/>
      <c r="E109" s="193"/>
      <c r="F109" s="193"/>
    </row>
    <row r="110" spans="1:11" s="99" customFormat="1" x14ac:dyDescent="0.35">
      <c r="A110" s="193"/>
      <c r="B110" s="193"/>
      <c r="C110" s="193"/>
      <c r="D110" s="204"/>
      <c r="E110" s="193"/>
      <c r="F110" s="193"/>
    </row>
    <row r="111" spans="1:11" s="99" customFormat="1" x14ac:dyDescent="0.35">
      <c r="A111" s="193"/>
      <c r="B111" s="193"/>
      <c r="C111" s="193"/>
      <c r="D111" s="204"/>
      <c r="E111" s="193"/>
      <c r="F111" s="193"/>
    </row>
    <row r="112" spans="1:11" s="99" customFormat="1" x14ac:dyDescent="0.35">
      <c r="A112" s="193"/>
      <c r="B112" s="193"/>
      <c r="C112" s="193"/>
      <c r="D112" s="204"/>
      <c r="E112" s="193"/>
      <c r="F112" s="193"/>
    </row>
    <row r="113" spans="1:6" s="99" customFormat="1" x14ac:dyDescent="0.35">
      <c r="A113" s="193"/>
      <c r="B113" s="193"/>
      <c r="C113" s="193"/>
      <c r="D113" s="204"/>
      <c r="E113" s="193"/>
      <c r="F113" s="193"/>
    </row>
    <row r="114" spans="1:6" s="99" customFormat="1" x14ac:dyDescent="0.35">
      <c r="A114" s="193"/>
      <c r="B114" s="193"/>
      <c r="C114" s="193"/>
      <c r="D114" s="204"/>
      <c r="E114" s="193"/>
      <c r="F114" s="193"/>
    </row>
    <row r="115" spans="1:6" s="99" customFormat="1" x14ac:dyDescent="0.35">
      <c r="A115" s="193"/>
      <c r="B115" s="193"/>
      <c r="C115" s="193"/>
      <c r="D115" s="204"/>
      <c r="E115" s="193"/>
      <c r="F115" s="193"/>
    </row>
    <row r="116" spans="1:6" s="99" customFormat="1" x14ac:dyDescent="0.35">
      <c r="A116" s="193"/>
      <c r="B116" s="193"/>
      <c r="C116" s="193"/>
      <c r="D116" s="204"/>
      <c r="E116" s="193"/>
      <c r="F116" s="193"/>
    </row>
    <row r="117" spans="1:6" s="99" customFormat="1" x14ac:dyDescent="0.35">
      <c r="A117" s="193"/>
      <c r="B117" s="193"/>
      <c r="C117" s="193"/>
      <c r="D117" s="204"/>
      <c r="E117" s="193"/>
      <c r="F117" s="193"/>
    </row>
    <row r="118" spans="1:6" s="99" customFormat="1" x14ac:dyDescent="0.35">
      <c r="A118" s="193"/>
      <c r="B118" s="193"/>
      <c r="C118" s="193"/>
      <c r="D118" s="204"/>
      <c r="E118" s="193"/>
      <c r="F118" s="193"/>
    </row>
    <row r="119" spans="1:6" s="99" customFormat="1" x14ac:dyDescent="0.35">
      <c r="A119" s="193"/>
      <c r="B119" s="193"/>
      <c r="C119" s="193"/>
      <c r="D119" s="204"/>
      <c r="E119" s="193"/>
      <c r="F119" s="193"/>
    </row>
    <row r="120" spans="1:6" s="99" customFormat="1" x14ac:dyDescent="0.35">
      <c r="A120" s="193"/>
      <c r="B120" s="193"/>
      <c r="C120" s="193"/>
      <c r="D120" s="204"/>
      <c r="E120" s="193"/>
      <c r="F120" s="193"/>
    </row>
    <row r="121" spans="1:6" s="99" customFormat="1" x14ac:dyDescent="0.35">
      <c r="A121" s="193"/>
      <c r="B121" s="193"/>
      <c r="C121" s="193"/>
      <c r="D121" s="204"/>
      <c r="E121" s="193"/>
      <c r="F121" s="193"/>
    </row>
    <row r="122" spans="1:6" s="99" customFormat="1" x14ac:dyDescent="0.35">
      <c r="A122" s="193"/>
      <c r="B122" s="193"/>
      <c r="C122" s="193"/>
      <c r="D122" s="204"/>
      <c r="E122" s="193"/>
      <c r="F122" s="193"/>
    </row>
  </sheetData>
  <sheetProtection algorithmName="SHA-512" hashValue="zDIhumZYQDrSLhJvMbA1EFnMhIMQ3wAMqP1QVxX/ijvL0gYw/DAdnt2tUqNQdL5XFBHJBgOr24n76NtN/+Sc8w==" saltValue="08SxPxlIx+y0Gv+8zl6Nzw==" spinCount="100000" sheet="1" objects="1" scenarios="1"/>
  <dataConsolidate/>
  <dataValidations count="2">
    <dataValidation type="list" allowBlank="1" showInputMessage="1" showErrorMessage="1" sqref="A9:A74" xr:uid="{CFC49840-F580-4359-9229-FC4F8C1117C9}">
      <formula1>"Pipeline, Pending, Closed"</formula1>
    </dataValidation>
    <dataValidation type="list" allowBlank="1" showInputMessage="1" showErrorMessage="1" sqref="C9:C74" xr:uid="{9D619857-545C-40E4-9393-DEFE2C3B1217}">
      <formula1>"Listing, Buyer, Referral"</formula1>
    </dataValidation>
  </dataValidations>
  <pageMargins left="0.7" right="0.7" top="0.75" bottom="0.75" header="0.3" footer="0.3"/>
  <pageSetup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59997-DF22-4767-B4FF-15D11DA14ACF}">
  <sheetPr>
    <tabColor theme="4" tint="-0.249977111117893"/>
  </sheetPr>
  <dimension ref="A1:P52"/>
  <sheetViews>
    <sheetView tabSelected="1" zoomScale="60" zoomScaleNormal="60" workbookViewId="0">
      <selection activeCell="I10" sqref="I10"/>
    </sheetView>
  </sheetViews>
  <sheetFormatPr defaultRowHeight="14.4" x14ac:dyDescent="0.3"/>
  <cols>
    <col min="1" max="2" width="4.77734375" customWidth="1"/>
    <col min="3" max="3" width="38.77734375" customWidth="1"/>
    <col min="4" max="4" width="2.44140625" customWidth="1"/>
    <col min="5" max="6" width="4.77734375" customWidth="1"/>
    <col min="7" max="7" width="38.77734375" customWidth="1"/>
  </cols>
  <sheetData>
    <row r="1" spans="1:16" ht="25.05" customHeight="1" x14ac:dyDescent="0.3">
      <c r="A1" s="229"/>
      <c r="B1" s="169" t="s">
        <v>72</v>
      </c>
      <c r="C1" s="170"/>
      <c r="D1" s="170"/>
      <c r="E1" s="170"/>
      <c r="F1" s="170"/>
      <c r="G1" s="170"/>
      <c r="J1" s="187"/>
      <c r="K1" s="187"/>
    </row>
    <row r="2" spans="1:16" ht="25.05" customHeight="1" x14ac:dyDescent="0.3">
      <c r="A2" s="229"/>
      <c r="B2" s="169"/>
      <c r="C2" s="170"/>
      <c r="D2" s="170"/>
      <c r="E2" s="170"/>
      <c r="F2" s="170"/>
      <c r="G2" s="170"/>
      <c r="J2" s="187"/>
      <c r="K2" s="187"/>
    </row>
    <row r="3" spans="1:16" ht="25.05" customHeight="1" thickBot="1" x14ac:dyDescent="0.35">
      <c r="A3" s="21"/>
      <c r="B3" s="188"/>
      <c r="C3" s="188"/>
      <c r="D3" s="21"/>
      <c r="J3" s="188"/>
      <c r="K3" s="188"/>
    </row>
    <row r="4" spans="1:16" ht="25.05" customHeight="1" x14ac:dyDescent="0.3">
      <c r="A4" s="152" t="s">
        <v>43</v>
      </c>
      <c r="B4" s="155" t="s">
        <v>28</v>
      </c>
      <c r="C4" s="22"/>
      <c r="D4" s="21"/>
      <c r="E4" s="182" t="s">
        <v>45</v>
      </c>
      <c r="F4" s="174" t="s">
        <v>34</v>
      </c>
      <c r="G4" s="37"/>
      <c r="J4" s="21"/>
      <c r="K4" s="21"/>
    </row>
    <row r="5" spans="1:16" ht="25.05" customHeight="1" x14ac:dyDescent="0.3">
      <c r="A5" s="153"/>
      <c r="B5" s="156"/>
      <c r="C5" s="24"/>
      <c r="D5" s="21"/>
      <c r="E5" s="183"/>
      <c r="F5" s="185"/>
      <c r="G5" s="38"/>
      <c r="J5" s="21"/>
      <c r="K5" s="21"/>
    </row>
    <row r="6" spans="1:16" ht="25.05" customHeight="1" x14ac:dyDescent="0.3">
      <c r="A6" s="153"/>
      <c r="B6" s="156"/>
      <c r="C6" s="24"/>
      <c r="D6" s="21"/>
      <c r="E6" s="183"/>
      <c r="F6" s="185"/>
      <c r="G6" s="38"/>
      <c r="J6" s="21"/>
      <c r="K6" s="21"/>
    </row>
    <row r="7" spans="1:16" ht="25.05" customHeight="1" thickBot="1" x14ac:dyDescent="0.35">
      <c r="A7" s="153"/>
      <c r="B7" s="157"/>
      <c r="C7" s="27"/>
      <c r="D7" s="21"/>
      <c r="E7" s="183"/>
      <c r="F7" s="176"/>
      <c r="G7" s="43"/>
      <c r="J7" s="21"/>
      <c r="K7" s="21"/>
    </row>
    <row r="8" spans="1:16" ht="25.05" customHeight="1" x14ac:dyDescent="0.35">
      <c r="A8" s="153"/>
      <c r="B8" s="155" t="s">
        <v>29</v>
      </c>
      <c r="C8" s="22"/>
      <c r="D8" s="21"/>
      <c r="E8" s="183"/>
      <c r="F8" s="174" t="s">
        <v>35</v>
      </c>
      <c r="G8" s="37"/>
      <c r="J8" s="21"/>
      <c r="K8" s="21"/>
      <c r="O8" s="20"/>
      <c r="P8" s="20"/>
    </row>
    <row r="9" spans="1:16" ht="25.05" customHeight="1" x14ac:dyDescent="0.35">
      <c r="A9" s="153"/>
      <c r="B9" s="158"/>
      <c r="C9" s="25"/>
      <c r="D9" s="21"/>
      <c r="E9" s="183"/>
      <c r="F9" s="186"/>
      <c r="G9" s="39"/>
      <c r="J9" s="21"/>
      <c r="K9" s="21"/>
      <c r="O9" s="20"/>
      <c r="P9" s="20"/>
    </row>
    <row r="10" spans="1:16" ht="25.05" customHeight="1" x14ac:dyDescent="0.35">
      <c r="A10" s="153"/>
      <c r="B10" s="158"/>
      <c r="C10" s="25"/>
      <c r="D10" s="21"/>
      <c r="E10" s="183"/>
      <c r="F10" s="186"/>
      <c r="G10" s="39"/>
      <c r="J10" s="21"/>
      <c r="K10" s="21"/>
      <c r="O10" s="20"/>
      <c r="P10" s="20"/>
    </row>
    <row r="11" spans="1:16" ht="25.05" customHeight="1" thickBot="1" x14ac:dyDescent="0.4">
      <c r="A11" s="153"/>
      <c r="B11" s="157"/>
      <c r="C11" s="27"/>
      <c r="D11" s="21"/>
      <c r="E11" s="183"/>
      <c r="F11" s="176"/>
      <c r="G11" s="43"/>
      <c r="J11" s="21"/>
      <c r="K11" s="21"/>
      <c r="O11" s="20"/>
      <c r="P11" s="20"/>
    </row>
    <row r="12" spans="1:16" ht="25.05" customHeight="1" x14ac:dyDescent="0.35">
      <c r="A12" s="153"/>
      <c r="B12" s="155" t="s">
        <v>30</v>
      </c>
      <c r="C12" s="22"/>
      <c r="D12" s="21"/>
      <c r="E12" s="183"/>
      <c r="F12" s="174" t="s">
        <v>36</v>
      </c>
      <c r="G12" s="50" t="s">
        <v>75</v>
      </c>
      <c r="J12" s="21"/>
      <c r="K12" s="21"/>
      <c r="O12" s="20"/>
      <c r="P12" s="20"/>
    </row>
    <row r="13" spans="1:16" ht="25.05" customHeight="1" x14ac:dyDescent="0.35">
      <c r="A13" s="153"/>
      <c r="B13" s="159"/>
      <c r="C13" s="26"/>
      <c r="D13" s="21"/>
      <c r="E13" s="183"/>
      <c r="F13" s="175"/>
      <c r="G13" s="42"/>
      <c r="J13" s="21"/>
      <c r="K13" s="21"/>
      <c r="O13" s="20"/>
      <c r="P13" s="20"/>
    </row>
    <row r="14" spans="1:16" ht="25.05" customHeight="1" x14ac:dyDescent="0.35">
      <c r="A14" s="153"/>
      <c r="B14" s="159"/>
      <c r="C14" s="26"/>
      <c r="D14" s="21"/>
      <c r="E14" s="183"/>
      <c r="F14" s="175"/>
      <c r="G14" s="42"/>
      <c r="J14" s="21"/>
      <c r="K14" s="21"/>
      <c r="O14" s="20"/>
      <c r="P14" s="20"/>
    </row>
    <row r="15" spans="1:16" ht="25.05" customHeight="1" thickBot="1" x14ac:dyDescent="0.4">
      <c r="A15" s="154"/>
      <c r="B15" s="157"/>
      <c r="C15" s="27"/>
      <c r="D15" s="21"/>
      <c r="E15" s="184"/>
      <c r="F15" s="176"/>
      <c r="G15" s="43"/>
      <c r="J15" s="21"/>
      <c r="K15" s="21"/>
      <c r="O15" s="20"/>
      <c r="P15" s="20"/>
    </row>
    <row r="16" spans="1:16" ht="25.05" customHeight="1" x14ac:dyDescent="0.35">
      <c r="A16" s="160" t="s">
        <v>44</v>
      </c>
      <c r="B16" s="163" t="s">
        <v>31</v>
      </c>
      <c r="C16" s="28"/>
      <c r="D16" s="21"/>
      <c r="E16" s="177" t="s">
        <v>46</v>
      </c>
      <c r="F16" s="171" t="s">
        <v>37</v>
      </c>
      <c r="G16" s="44"/>
      <c r="J16" s="21"/>
      <c r="K16" s="21"/>
      <c r="O16" s="20"/>
      <c r="P16" s="20"/>
    </row>
    <row r="17" spans="1:11" ht="25.05" customHeight="1" x14ac:dyDescent="0.3">
      <c r="A17" s="161"/>
      <c r="B17" s="164"/>
      <c r="C17" s="29"/>
      <c r="D17" s="21"/>
      <c r="E17" s="178"/>
      <c r="F17" s="180"/>
      <c r="G17" s="45"/>
      <c r="J17" s="21"/>
      <c r="K17" s="21"/>
    </row>
    <row r="18" spans="1:11" ht="25.05" customHeight="1" x14ac:dyDescent="0.3">
      <c r="A18" s="161"/>
      <c r="B18" s="164"/>
      <c r="C18" s="29"/>
      <c r="D18" s="21"/>
      <c r="E18" s="178"/>
      <c r="F18" s="180"/>
      <c r="G18" s="45"/>
    </row>
    <row r="19" spans="1:11" ht="25.05" customHeight="1" thickBot="1" x14ac:dyDescent="0.35">
      <c r="A19" s="161"/>
      <c r="B19" s="165"/>
      <c r="C19" s="34"/>
      <c r="D19" s="21"/>
      <c r="E19" s="178"/>
      <c r="F19" s="173"/>
      <c r="G19" s="48"/>
    </row>
    <row r="20" spans="1:11" ht="25.05" customHeight="1" x14ac:dyDescent="0.3">
      <c r="A20" s="161"/>
      <c r="B20" s="163" t="s">
        <v>32</v>
      </c>
      <c r="C20" s="28"/>
      <c r="D20" s="21"/>
      <c r="E20" s="178"/>
      <c r="F20" s="171" t="s">
        <v>38</v>
      </c>
      <c r="G20" s="52" t="s">
        <v>76</v>
      </c>
    </row>
    <row r="21" spans="1:11" ht="25.05" customHeight="1" x14ac:dyDescent="0.3">
      <c r="A21" s="161"/>
      <c r="B21" s="166"/>
      <c r="C21" s="30"/>
      <c r="D21" s="21"/>
      <c r="E21" s="178"/>
      <c r="F21" s="181"/>
      <c r="G21" s="46"/>
    </row>
    <row r="22" spans="1:11" ht="25.05" customHeight="1" x14ac:dyDescent="0.3">
      <c r="A22" s="161"/>
      <c r="B22" s="166"/>
      <c r="C22" s="30"/>
      <c r="D22" s="21"/>
      <c r="E22" s="178"/>
      <c r="F22" s="181"/>
      <c r="G22" s="46"/>
    </row>
    <row r="23" spans="1:11" ht="25.05" customHeight="1" thickBot="1" x14ac:dyDescent="0.35">
      <c r="A23" s="161"/>
      <c r="B23" s="165"/>
      <c r="C23" s="34"/>
      <c r="D23" s="21"/>
      <c r="E23" s="178"/>
      <c r="F23" s="173"/>
      <c r="G23" s="48"/>
    </row>
    <row r="24" spans="1:11" ht="25.05" customHeight="1" x14ac:dyDescent="0.3">
      <c r="A24" s="161"/>
      <c r="B24" s="163" t="s">
        <v>33</v>
      </c>
      <c r="C24" s="28"/>
      <c r="D24" s="21"/>
      <c r="E24" s="178"/>
      <c r="F24" s="171" t="s">
        <v>39</v>
      </c>
      <c r="G24" s="44"/>
      <c r="J24" s="187"/>
      <c r="K24" s="187"/>
    </row>
    <row r="25" spans="1:11" ht="25.05" customHeight="1" x14ac:dyDescent="0.3">
      <c r="A25" s="161"/>
      <c r="B25" s="167"/>
      <c r="C25" s="33"/>
      <c r="D25" s="21"/>
      <c r="E25" s="178"/>
      <c r="F25" s="172"/>
      <c r="G25" s="47"/>
      <c r="J25" s="49"/>
      <c r="K25" s="49"/>
    </row>
    <row r="26" spans="1:11" ht="25.05" customHeight="1" x14ac:dyDescent="0.3">
      <c r="A26" s="161"/>
      <c r="B26" s="167"/>
      <c r="C26" s="33"/>
      <c r="D26" s="21"/>
      <c r="E26" s="178"/>
      <c r="F26" s="172"/>
      <c r="G26" s="47"/>
      <c r="J26" s="49"/>
      <c r="K26" s="49"/>
    </row>
    <row r="27" spans="1:11" ht="25.05" customHeight="1" thickBot="1" x14ac:dyDescent="0.35">
      <c r="A27" s="162"/>
      <c r="B27" s="165"/>
      <c r="C27" s="34"/>
      <c r="D27" s="21"/>
      <c r="E27" s="179"/>
      <c r="F27" s="173"/>
      <c r="G27" s="48"/>
      <c r="J27" s="21"/>
      <c r="K27" s="21"/>
    </row>
    <row r="28" spans="1:11" ht="13.05" customHeight="1" x14ac:dyDescent="0.3">
      <c r="D28" s="21"/>
      <c r="J28" s="168"/>
      <c r="K28" s="168"/>
    </row>
    <row r="29" spans="1:11" ht="13.05" customHeight="1" x14ac:dyDescent="0.3">
      <c r="D29" s="21"/>
      <c r="J29" s="168"/>
      <c r="K29" s="168"/>
    </row>
    <row r="30" spans="1:11" ht="13.05" customHeight="1" x14ac:dyDescent="0.3">
      <c r="D30" s="21"/>
      <c r="J30" s="168"/>
      <c r="K30" s="168"/>
    </row>
    <row r="31" spans="1:11" ht="13.05" customHeight="1" x14ac:dyDescent="0.3">
      <c r="D31" s="21"/>
      <c r="J31" s="168"/>
      <c r="K31" s="168"/>
    </row>
    <row r="32" spans="1:11" ht="13.05" customHeight="1" x14ac:dyDescent="0.3">
      <c r="D32" s="21"/>
      <c r="J32" s="168"/>
      <c r="K32" s="168"/>
    </row>
    <row r="33" spans="4:11" ht="13.05" customHeight="1" x14ac:dyDescent="0.3">
      <c r="D33" s="21"/>
      <c r="J33" s="168"/>
      <c r="K33" s="168"/>
    </row>
    <row r="34" spans="4:11" ht="13.05" customHeight="1" x14ac:dyDescent="0.3">
      <c r="D34" s="21"/>
      <c r="J34" s="168"/>
      <c r="K34" s="168"/>
    </row>
    <row r="35" spans="4:11" ht="13.05" customHeight="1" x14ac:dyDescent="0.3">
      <c r="D35" s="21"/>
      <c r="J35" s="168"/>
      <c r="K35" s="168"/>
    </row>
    <row r="36" spans="4:11" ht="13.05" customHeight="1" x14ac:dyDescent="0.3">
      <c r="D36" s="21"/>
      <c r="J36" s="168"/>
      <c r="K36" s="168"/>
    </row>
    <row r="37" spans="4:11" ht="13.05" customHeight="1" x14ac:dyDescent="0.3">
      <c r="D37" s="21"/>
      <c r="J37" s="168"/>
      <c r="K37" s="168"/>
    </row>
    <row r="38" spans="4:11" ht="13.05" customHeight="1" x14ac:dyDescent="0.3">
      <c r="D38" s="21"/>
      <c r="J38" s="168"/>
      <c r="K38" s="168"/>
    </row>
    <row r="39" spans="4:11" ht="13.05" customHeight="1" x14ac:dyDescent="0.3">
      <c r="D39" s="21"/>
      <c r="J39" s="168"/>
      <c r="K39" s="168"/>
    </row>
    <row r="40" spans="4:11" ht="13.05" customHeight="1" x14ac:dyDescent="0.3">
      <c r="D40" s="21"/>
      <c r="J40" s="168"/>
      <c r="K40" s="168"/>
    </row>
    <row r="41" spans="4:11" ht="13.05" customHeight="1" x14ac:dyDescent="0.3">
      <c r="D41" s="21"/>
      <c r="J41" s="51"/>
      <c r="K41" s="51"/>
    </row>
    <row r="42" spans="4:11" ht="13.05" customHeight="1" x14ac:dyDescent="0.3">
      <c r="D42" s="21"/>
      <c r="J42" s="51"/>
      <c r="K42" s="51"/>
    </row>
    <row r="43" spans="4:11" ht="13.05" customHeight="1" x14ac:dyDescent="0.3">
      <c r="D43" s="21"/>
      <c r="J43" s="168"/>
      <c r="K43" s="168"/>
    </row>
    <row r="44" spans="4:11" ht="13.05" customHeight="1" x14ac:dyDescent="0.3">
      <c r="D44" s="21"/>
      <c r="J44" s="168"/>
      <c r="K44" s="168"/>
    </row>
    <row r="45" spans="4:11" ht="13.05" customHeight="1" x14ac:dyDescent="0.3">
      <c r="D45" s="21"/>
      <c r="J45" s="51"/>
      <c r="K45" s="51"/>
    </row>
    <row r="46" spans="4:11" ht="13.05" customHeight="1" x14ac:dyDescent="0.3">
      <c r="D46" s="21"/>
      <c r="J46" s="51"/>
      <c r="K46" s="51"/>
    </row>
    <row r="47" spans="4:11" ht="13.05" customHeight="1" x14ac:dyDescent="0.3">
      <c r="D47" s="21"/>
      <c r="J47" s="168"/>
      <c r="K47" s="168"/>
    </row>
    <row r="48" spans="4:11" ht="13.05" customHeight="1" x14ac:dyDescent="0.3">
      <c r="D48" s="21"/>
      <c r="J48" s="168"/>
      <c r="K48" s="168"/>
    </row>
    <row r="49" spans="1:11" ht="13.05" customHeight="1" x14ac:dyDescent="0.3">
      <c r="D49" s="21"/>
      <c r="J49" s="51"/>
      <c r="K49" s="51"/>
    </row>
    <row r="50" spans="1:11" ht="13.05" customHeight="1" x14ac:dyDescent="0.3">
      <c r="D50" s="21"/>
      <c r="J50" s="51"/>
      <c r="K50" s="51"/>
    </row>
    <row r="51" spans="1:11" ht="13.05" customHeight="1" x14ac:dyDescent="0.3">
      <c r="D51" s="21"/>
      <c r="J51" s="168"/>
      <c r="K51" s="168"/>
    </row>
    <row r="52" spans="1:11" ht="17.399999999999999" x14ac:dyDescent="0.35">
      <c r="A52" s="20"/>
      <c r="B52" s="20"/>
      <c r="C52" s="20"/>
      <c r="D52" s="20"/>
      <c r="E52" s="20"/>
      <c r="F52" s="20"/>
    </row>
  </sheetData>
  <mergeCells count="39">
    <mergeCell ref="B1:G2"/>
    <mergeCell ref="J44:K44"/>
    <mergeCell ref="J47:K47"/>
    <mergeCell ref="F24:F27"/>
    <mergeCell ref="F12:F15"/>
    <mergeCell ref="E16:E27"/>
    <mergeCell ref="F16:F19"/>
    <mergeCell ref="F20:F23"/>
    <mergeCell ref="E4:E15"/>
    <mergeCell ref="F4:F7"/>
    <mergeCell ref="J28:K28"/>
    <mergeCell ref="F8:F11"/>
    <mergeCell ref="J1:K2"/>
    <mergeCell ref="B3:C3"/>
    <mergeCell ref="J3:K3"/>
    <mergeCell ref="J24:K24"/>
    <mergeCell ref="J48:K48"/>
    <mergeCell ref="J51:K51"/>
    <mergeCell ref="J29:K29"/>
    <mergeCell ref="J30:K30"/>
    <mergeCell ref="J33:K33"/>
    <mergeCell ref="J34:K34"/>
    <mergeCell ref="J37:K37"/>
    <mergeCell ref="J32:K32"/>
    <mergeCell ref="J35:K35"/>
    <mergeCell ref="J36:K36"/>
    <mergeCell ref="J39:K39"/>
    <mergeCell ref="J40:K40"/>
    <mergeCell ref="J43:K43"/>
    <mergeCell ref="J31:K31"/>
    <mergeCell ref="J38:K38"/>
    <mergeCell ref="A4:A15"/>
    <mergeCell ref="B4:B7"/>
    <mergeCell ref="B8:B11"/>
    <mergeCell ref="B12:B15"/>
    <mergeCell ref="A16:A27"/>
    <mergeCell ref="B16:B19"/>
    <mergeCell ref="B20:B23"/>
    <mergeCell ref="B24:B27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Production Goals</vt:lpstr>
      <vt:lpstr>Marketing Plan</vt:lpstr>
      <vt:lpstr>Annual Budget</vt:lpstr>
      <vt:lpstr>Expense Tracker</vt:lpstr>
      <vt:lpstr>Pipeline</vt:lpstr>
      <vt:lpstr>Marketing Plan - Print Version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Blom</dc:creator>
  <cp:lastModifiedBy>John Blom</cp:lastModifiedBy>
  <cp:lastPrinted>2025-12-01T18:46:10Z</cp:lastPrinted>
  <dcterms:created xsi:type="dcterms:W3CDTF">2021-10-28T20:35:13Z</dcterms:created>
  <dcterms:modified xsi:type="dcterms:W3CDTF">2025-12-01T18:57:48Z</dcterms:modified>
</cp:coreProperties>
</file>